
<file path=[Content_Types].xml><?xml version="1.0" encoding="utf-8"?>
<Types xmlns="http://schemas.openxmlformats.org/package/2006/content-types">
  <Default Extension="xml" ContentType="application/xml"/>
  <Default Extension="vml" ContentType="application/vnd.openxmlformats-officedocument.vmlDrawing"/>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0055" windowHeight="4980" firstSheet="1" activeTab="1"/>
  </bookViews>
  <sheets>
    <sheet name="Detailed Budget" sheetId="1" r:id="rId1"/>
    <sheet name="Budget Narrative" sheetId="2" r:id="rId2"/>
  </sheets>
  <definedNames>
    <definedName name="_xlnm.Print_Area" localSheetId="0">'Detailed Budget'!$A$1:$J$55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Shannon Reilly</author>
    <author>tc={5ADEB160-DFB9-4951-A6D5-E9C6B149700F}</author>
  </authors>
  <commentList>
    <comment ref="H3" authorId="0">
      <text>
        <r>
          <rPr>
            <b/>
            <sz val="9"/>
            <rFont val="Tahoma"/>
            <charset val="134"/>
          </rPr>
          <t>Shannon Reilly:</t>
        </r>
        <r>
          <rPr>
            <sz val="9"/>
            <rFont val="Tahoma"/>
            <charset val="134"/>
          </rPr>
          <t xml:space="preserve">
Percent of total cost covered by NED 
</t>
        </r>
      </text>
    </comment>
    <comment ref="G25" authorId="0">
      <text>
        <r>
          <rPr>
            <b/>
            <sz val="9"/>
            <rFont val="Tahoma"/>
            <charset val="134"/>
          </rPr>
          <t>Shannon Reilly:</t>
        </r>
        <r>
          <rPr>
            <sz val="9"/>
            <rFont val="Tahoma"/>
            <charset val="134"/>
          </rPr>
          <t xml:space="preserve">
Unit cost is 100% of a single unit. </t>
        </r>
      </text>
    </comment>
    <comment ref="H25" authorId="0">
      <text>
        <r>
          <rPr>
            <b/>
            <sz val="9"/>
            <rFont val="Tahoma"/>
            <charset val="134"/>
          </rPr>
          <t>Shannon Reilly:</t>
        </r>
        <r>
          <rPr>
            <sz val="9"/>
            <rFont val="Tahoma"/>
            <charset val="134"/>
          </rPr>
          <t xml:space="preserve">
Percent of total cost covered by NED 
</t>
        </r>
      </text>
    </comment>
    <comment ref="J25" authorId="0">
      <text>
        <r>
          <rPr>
            <b/>
            <sz val="9"/>
            <rFont val="Tahoma"/>
            <charset val="134"/>
          </rPr>
          <t>Shannon Reilly:</t>
        </r>
        <r>
          <rPr>
            <sz val="9"/>
            <rFont val="Tahoma"/>
            <charset val="134"/>
          </rPr>
          <t xml:space="preserve">
Examples: month, hr, person, etc. 
</t>
        </r>
      </text>
    </comment>
    <comment ref="A53" authorId="1">
      <text>
        <r>
          <rPr>
            <sz val="10"/>
            <rFont val="SimSun"/>
            <charset val="134"/>
          </rPr>
          <t>[Threaded comment]
Your version of Excel allows you to read this threaded comment; however, any edits to it will get removed if the file is opened in a newer version of Excel. Learn more: https://go.microsoft.com/fwlink/?linkid=870924
Comment:
    include cost base (MTDC, total direct costs, etc.) and % rate</t>
        </r>
      </text>
    </comment>
  </commentList>
</comments>
</file>

<file path=xl/sharedStrings.xml><?xml version="1.0" encoding="utf-8"?>
<sst xmlns="http://schemas.openxmlformats.org/spreadsheetml/2006/main" count="137" uniqueCount="115">
  <si>
    <t>Designation</t>
  </si>
  <si>
    <t>Unit</t>
  </si>
  <si>
    <t>Quantity</t>
  </si>
  <si>
    <t>Frequency</t>
  </si>
  <si>
    <t>Unit Price (USD)</t>
  </si>
  <si>
    <t>Local Contribution (USD)</t>
  </si>
  <si>
    <t>Global Giving Contribution (USD)</t>
  </si>
  <si>
    <t>Total Price (USD)</t>
  </si>
  <si>
    <t>DIRECT COSTS</t>
  </si>
  <si>
    <t>I. Salaries</t>
  </si>
  <si>
    <t>1.1</t>
  </si>
  <si>
    <t>Coordinator/Project Manager</t>
  </si>
  <si>
    <t>Person</t>
  </si>
  <si>
    <t>1.3</t>
  </si>
  <si>
    <t>Advocacy and Social Inclusion Officer</t>
  </si>
  <si>
    <t>1.4</t>
  </si>
  <si>
    <t>Monitoring and Evaluation Officer</t>
  </si>
  <si>
    <t>1.6</t>
  </si>
  <si>
    <t>Community Mobilizers Supervisors</t>
  </si>
  <si>
    <t>1.7</t>
  </si>
  <si>
    <t>Accountant-Cashier</t>
  </si>
  <si>
    <t>Sub/Total saliries</t>
  </si>
  <si>
    <t xml:space="preserve">II. Activity Costs </t>
  </si>
  <si>
    <t>2.1</t>
  </si>
  <si>
    <t>Per diem for volunteers conducting awareness-raising activities on Indigenous Peoples’ rights and women’s rights.</t>
  </si>
  <si>
    <t>2.2</t>
  </si>
  <si>
    <t>Development of income-generating activities (IGAs) to promote alternative livelihood activities that reduce dependence on unsustainable forest exploitation</t>
  </si>
  <si>
    <t>2.3</t>
  </si>
  <si>
    <t xml:space="preserve">Per diem for trainers conducting literacy classes for non-literate Indigenous women. </t>
  </si>
  <si>
    <t>2.4</t>
  </si>
  <si>
    <t>Conduct advocacy activities with local authorities to promote the inclusion of Indigenous Peoples in decision-making processes.</t>
  </si>
  <si>
    <t>Advocacy</t>
  </si>
  <si>
    <t>2.5</t>
  </si>
  <si>
    <t>Build the capacity of Indigenous women’s associations Human rights and on gender-based violence (GBV)</t>
  </si>
  <si>
    <t>Training</t>
  </si>
  <si>
    <t>2.6</t>
  </si>
  <si>
    <t>Facilitate coaching and mentoring sessions.</t>
  </si>
  <si>
    <t>Sessions</t>
  </si>
  <si>
    <t>Develop inclusive community action plans</t>
  </si>
  <si>
    <t>Plans</t>
  </si>
  <si>
    <t>Sub/Total activity costs</t>
  </si>
  <si>
    <t>III. Taxes</t>
  </si>
  <si>
    <t>3.1</t>
  </si>
  <si>
    <t>Taxes paid to the General Directorate of Taxes (DGI)</t>
  </si>
  <si>
    <t>Taxe</t>
  </si>
  <si>
    <t>3.2</t>
  </si>
  <si>
    <t>Social security contributions paid to the National Social Security Fund (CNSS).</t>
  </si>
  <si>
    <t>3.3</t>
  </si>
  <si>
    <t>Taxes paid to the the Provincial Revenue Mobilization Division (DPMR)</t>
  </si>
  <si>
    <t>Sub/Total Taxes</t>
  </si>
  <si>
    <t>IV. Space and Utilities</t>
  </si>
  <si>
    <t>Office Rent</t>
  </si>
  <si>
    <t>Month</t>
  </si>
  <si>
    <t>Electricity Expenses</t>
  </si>
  <si>
    <t>Internet</t>
  </si>
  <si>
    <t>3.4</t>
  </si>
  <si>
    <t>Phone call</t>
  </si>
  <si>
    <t>Airtime cards</t>
  </si>
  <si>
    <t>Sub/Total Space and utilities</t>
  </si>
  <si>
    <t xml:space="preserve">V. Equipment </t>
  </si>
  <si>
    <t>4.1</t>
  </si>
  <si>
    <t>Motorcycle rental for supervision activities</t>
  </si>
  <si>
    <t>Days</t>
  </si>
  <si>
    <t>4.2</t>
  </si>
  <si>
    <t>Procurement of laptops</t>
  </si>
  <si>
    <t>Items</t>
  </si>
  <si>
    <t>4.3</t>
  </si>
  <si>
    <t>Office consumables</t>
  </si>
  <si>
    <t>Monthly cost</t>
  </si>
  <si>
    <t>4.4</t>
  </si>
  <si>
    <t>T-Shirts for visibility</t>
  </si>
  <si>
    <t>4.5</t>
  </si>
  <si>
    <t>Promotional banners</t>
  </si>
  <si>
    <t>Sub/Total Equipment</t>
  </si>
  <si>
    <t>VI. Monitoring and Evaluation (M&amp;E)</t>
  </si>
  <si>
    <t>5.5</t>
  </si>
  <si>
    <t>Land Cruiser rental for monitoring and evaluation activities</t>
  </si>
  <si>
    <t>5.6</t>
  </si>
  <si>
    <t>Per diem for Coordinator</t>
  </si>
  <si>
    <t>Days/Quarter</t>
  </si>
  <si>
    <t>5.7</t>
  </si>
  <si>
    <t>Per diem for Monitoring &amp; evaluation Officer</t>
  </si>
  <si>
    <t>Days/Month</t>
  </si>
  <si>
    <t>Sub/Total Monitoring and Evaluation (M&amp;E)</t>
  </si>
  <si>
    <t xml:space="preserve">VII. Contractual Services </t>
  </si>
  <si>
    <t>6.3</t>
  </si>
  <si>
    <t>Radio Program Broadcasting</t>
  </si>
  <si>
    <t>Broadcasting</t>
  </si>
  <si>
    <t>6.4</t>
  </si>
  <si>
    <t>Audit</t>
  </si>
  <si>
    <t>Sub/Total Contractual Services</t>
  </si>
  <si>
    <t>Total Direct Costs</t>
  </si>
  <si>
    <t>INDIRECT COSTS (5%)</t>
  </si>
  <si>
    <t>Administrative costs</t>
  </si>
  <si>
    <t>Percent</t>
  </si>
  <si>
    <t>GENERAL TOTAL</t>
  </si>
  <si>
    <t>Budget Narrative</t>
  </si>
  <si>
    <t>Total Costs (USA)</t>
  </si>
  <si>
    <t>The budget explanatory note</t>
  </si>
  <si>
    <t xml:space="preserve"> Salaries</t>
  </si>
  <si>
    <t>USD 10,320 will be spent on staff salaries for a period of 6 months, covering one Coordinator/Project Manager, one Advocacy and Social Inclusion Officer, one Monitoring and Evaluation Officer, one Community Mobilizers Supervisor, and one Accountant-Cashier. The local contribution amounts to USD 1,125, while GlobalGiving's contribution amounts to USD 10,320.</t>
  </si>
  <si>
    <t xml:space="preserve">Activity Costs </t>
  </si>
  <si>
    <t>USD 20,375 will be spent on project activities. A total of USD 1,800 will be allocated to pay per diem for 6 volunteers conducting awareness-raising activities, calculated at USD 50 per person per month for 6 months. An amount of USD 9,000 will be used to development of  150 income-generating activities for 150 of the most indigenious households, calculated at USD 60 per person . Additionally, USD 900 will be spent to pay the per diem for 3 trainers conducting literacy classes for non-literate Indigenous women at a cost of USD 50 per personfor 6 months. A total of USD 800 will be allocated to conduct 4 advocacy activities with local authorities to promote the inclusion of Indigenous Peoples in decision-making processes, at a cost of USD 500 per session. Furthermore, USD 2,875 will be spent on a tree days capacity-building the capacity of Indigenous women’s associations Human rights and on gender-based violence (GBV). USD 3,000 will be spent to facilitate coaching and mentoring sessions, at the cost of USD 500 per session. Finally, USD 800 will be allocated to develop 4 inclusive community action plansat the cost of USD 500 per plan. The entire amount of USD 20,375 will be funded by GlobalGiving.</t>
  </si>
  <si>
    <t>Taxes</t>
  </si>
  <si>
    <t>USD 1,500 will be spent on the payment of  taxes, including USD 650 to the General Directorate of Taxes (DGI), USD 500 to the National Social Security Institute (INSS), and USD 350 to the Provincial Revenue Mobilization Division (DPMR).The entire amount of USD 1,500 will be funded by GlobalGiving.</t>
  </si>
  <si>
    <t>Space and Utilities</t>
  </si>
  <si>
    <t>USD 3,300 will be spent on office rental and operational expenses. Office rent amounts to USD 1,500, calculated at USD 250 per month for 6 months. Rental-related utility costs amount to USD 300, calculated at USD 50 per month for 6 months. Internet connectivity costs amount to USD 900, calculated at USD 150 per month for 6 months, while communication expenses amount to USD 600, calculated at USD 100 per month for 6 months. The local contribution amounts to USD 825, while the project contribution amounts to USD 2,475.</t>
  </si>
  <si>
    <t>Equipments</t>
  </si>
  <si>
    <t>USD 4,640 will be spent on the purchase of equipment and project supplies. A total of USD 2,400 will be allocated for motorcycle rental to support activity supervision, at a cost of USD 100 per day for 4 days per month over 6 months. An additional USD 1,400 will be allocated for the purchase of two laptop computers at a cost of USD 700 per laptop. Office supplies and consumables will cost USD 600, calculated at USD 100 per month for 6 months. Furthermore, USD 120 will be spent on printing 12 T-shirts for project visibility at a cost of USD 12 per T-shirt, and USD 120 will be spent on printing 4 banners at a cost of USD 30 per banner. The local contribution amounts to USD 30, while the GlobalGiving contribution amounts to USD 4310.</t>
  </si>
  <si>
    <t>Monitoring and Evaluation (M&amp;E)</t>
  </si>
  <si>
    <t>USD 3,600 will be spent on monitoring and evaluation activities. Of this amount, USD 2,400 will be allocated to the rental of a Land Cruiser vehicle at a rate of USD 200 per day for 2 days per month over a period of 6 months. A total of USD 600 will cover the Coordinator’s per diem, calculated at USD 50 per day for 2 days per month over 6 months. Additionally, USD 600 will be allocated for the Monitoring and Evaluation Officer’s per diem, calculated at USD 50 per day for 2 days per month over 6 months. The entire amount of USD 3,600 will be funded by GlobalGiving.</t>
  </si>
  <si>
    <t xml:space="preserve">Contractual Services </t>
  </si>
  <si>
    <t>USD 3,400 will be spent on various project-related services. A total of USD 600 will be allocated to stipends for 2 volunteer Civic Educators, calculated at USD 50 per person per month for 6 months. Another USD 600 will be used to support three volunteer Community Mobilizers, calculated at USD 50 per person per month for 6 months. Additionally, USD 1,200 will be spent on broadcasting 24 radio programs at a cost of USD 50 per program. Finally, USD 1,000 will be allocated for the organization of an external audit. The entire amount of USD 3,400 will be funded by GlobalGiving.</t>
  </si>
  <si>
    <t>USD 1,294.6 will be allocated to administrative costs, including bank transfer fees, bank account maintenance charges, and the depreciation of office equipment and office furniture required for project implementation.The local contribution amounts to USD 100, while the project contribution amounts to USD 1,320.</t>
  </si>
  <si>
    <t>Général Total</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</si>
</sst>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2" formatCode="_(&quot;$&quot;* #,##0_);_(&quot;$&quot;* \(#,##0\);_(&quot;$&quot;* &quot;-&quot;_);_(@_)"/>
    <numFmt numFmtId="44" formatCode="_(&quot;$&quot;* #,##0.00_);_(&quot;$&quot;* \(#,##0.00\);_(&quot;$&quot;* &quot;-&quot;??_);_(@_)"/>
    <numFmt numFmtId="176" formatCode="_ * #,##0.00_ ;_ * \-#,##0.00_ ;_ * &quot;-&quot;??_ ;_ @_ "/>
    <numFmt numFmtId="177" formatCode="_ * #,##0_ ;_ * \-#,##0_ ;_ * &quot;-&quot;_ ;_ @_ "/>
    <numFmt numFmtId="178" formatCode="&quot;$&quot;#,##0"/>
    <numFmt numFmtId="179" formatCode="0.0"/>
  </numFmts>
  <fonts count="33">
    <font>
      <sz val="11"/>
      <name val="Times New Roman"/>
      <charset val="134"/>
    </font>
    <font>
      <b/>
      <sz val="11"/>
      <name val="Times New Roman"/>
      <charset val="134"/>
    </font>
    <font>
      <sz val="11"/>
      <name val="Times New Roman"/>
      <charset val="134"/>
    </font>
    <font>
      <b/>
      <i/>
      <sz val="11"/>
      <name val="Times New Roman"/>
      <charset val="134"/>
    </font>
    <font>
      <u/>
      <sz val="11"/>
      <name val="Times New Roman"/>
      <charset val="134"/>
    </font>
    <font>
      <b/>
      <sz val="11"/>
      <color theme="0"/>
      <name val="Times New Roman"/>
      <charset val="134"/>
    </font>
    <font>
      <b/>
      <i/>
      <sz val="11"/>
      <color theme="0"/>
      <name val="Times New Roman"/>
      <charset val="134"/>
    </font>
    <font>
      <sz val="11"/>
      <color rgb="FFFF0000"/>
      <name val="Times New Roman"/>
      <charset val="134"/>
    </font>
    <font>
      <u/>
      <sz val="11"/>
      <color rgb="FFFF0000"/>
      <name val="Times New Roman"/>
      <charset val="134"/>
    </font>
    <font>
      <sz val="11"/>
      <color theme="1"/>
      <name val="Calibri"/>
      <charset val="134"/>
      <scheme val="minor"/>
    </font>
    <font>
      <sz val="10"/>
      <name val="Arial"/>
      <charset val="134"/>
    </font>
    <font>
      <u/>
      <sz val="11"/>
      <color rgb="FF0000FF"/>
      <name val="Calibri"/>
      <charset val="0"/>
      <scheme val="minor"/>
    </font>
    <font>
      <u/>
      <sz val="11"/>
      <color rgb="FF800080"/>
      <name val="Calibri"/>
      <charset val="0"/>
      <scheme val="minor"/>
    </font>
    <font>
      <sz val="11"/>
      <color rgb="FFFF0000"/>
      <name val="Calibri"/>
      <charset val="0"/>
      <scheme val="minor"/>
    </font>
    <font>
      <b/>
      <sz val="18"/>
      <color theme="3"/>
      <name val="Calibri"/>
      <charset val="134"/>
      <scheme val="minor"/>
    </font>
    <font>
      <i/>
      <sz val="11"/>
      <color rgb="FF7F7F7F"/>
      <name val="Calibri"/>
      <charset val="0"/>
      <scheme val="minor"/>
    </font>
    <font>
      <b/>
      <sz val="15"/>
      <color theme="3"/>
      <name val="Calibri"/>
      <charset val="134"/>
      <scheme val="minor"/>
    </font>
    <font>
      <b/>
      <sz val="13"/>
      <color theme="3"/>
      <name val="Calibri"/>
      <charset val="134"/>
      <scheme val="minor"/>
    </font>
    <font>
      <b/>
      <sz val="11"/>
      <color theme="3"/>
      <name val="Calibri"/>
      <charset val="134"/>
      <scheme val="minor"/>
    </font>
    <font>
      <sz val="11"/>
      <color rgb="FF3F3F76"/>
      <name val="Calibri"/>
      <charset val="0"/>
      <scheme val="minor"/>
    </font>
    <font>
      <b/>
      <sz val="11"/>
      <color rgb="FF3F3F3F"/>
      <name val="Calibri"/>
      <charset val="0"/>
      <scheme val="minor"/>
    </font>
    <font>
      <b/>
      <sz val="11"/>
      <color rgb="FFFA7D00"/>
      <name val="Calibri"/>
      <charset val="0"/>
      <scheme val="minor"/>
    </font>
    <font>
      <b/>
      <sz val="11"/>
      <color rgb="FFFFFFFF"/>
      <name val="Calibri"/>
      <charset val="0"/>
      <scheme val="minor"/>
    </font>
    <font>
      <sz val="11"/>
      <color rgb="FFFA7D00"/>
      <name val="Calibri"/>
      <charset val="0"/>
      <scheme val="minor"/>
    </font>
    <font>
      <b/>
      <sz val="11"/>
      <color theme="1"/>
      <name val="Calibri"/>
      <charset val="0"/>
      <scheme val="minor"/>
    </font>
    <font>
      <sz val="11"/>
      <color rgb="FF006100"/>
      <name val="Calibri"/>
      <charset val="0"/>
      <scheme val="minor"/>
    </font>
    <font>
      <sz val="11"/>
      <color rgb="FF9C0006"/>
      <name val="Calibri"/>
      <charset val="0"/>
      <scheme val="minor"/>
    </font>
    <font>
      <sz val="11"/>
      <color rgb="FF9C6500"/>
      <name val="Calibri"/>
      <charset val="0"/>
      <scheme val="minor"/>
    </font>
    <font>
      <sz val="11"/>
      <color theme="0"/>
      <name val="Calibri"/>
      <charset val="0"/>
      <scheme val="minor"/>
    </font>
    <font>
      <sz val="11"/>
      <color theme="1"/>
      <name val="Calibri"/>
      <charset val="0"/>
      <scheme val="minor"/>
    </font>
    <font>
      <b/>
      <sz val="9"/>
      <name val="Tahoma"/>
      <charset val="134"/>
    </font>
    <font>
      <sz val="9"/>
      <name val="Tahoma"/>
      <charset val="134"/>
    </font>
    <font>
      <sz val="10"/>
      <name val="SimSun"/>
      <charset val="134"/>
    </font>
  </fonts>
  <fills count="40">
    <fill>
      <patternFill patternType="none"/>
    </fill>
    <fill>
      <patternFill patternType="gray125"/>
    </fill>
    <fill>
      <patternFill patternType="solid">
        <fgColor theme="2" tint="-0.249977111117893"/>
        <bgColor indexed="64"/>
      </patternFill>
    </fill>
    <fill>
      <patternFill patternType="solid">
        <fgColor theme="2"/>
        <bgColor indexed="64"/>
      </patternFill>
    </fill>
    <fill>
      <patternFill patternType="solid">
        <fgColor theme="2" tint="-0.499984740745262"/>
        <bgColor indexed="64"/>
      </patternFill>
    </fill>
    <fill>
      <patternFill patternType="solid">
        <fgColor theme="0" tint="-0.149998474074526"/>
        <bgColor indexed="64"/>
      </patternFill>
    </fill>
    <fill>
      <patternFill patternType="solid">
        <fgColor theme="2" tint="-0.0999786370433668"/>
        <bgColor indexed="64"/>
      </patternFill>
    </fill>
    <fill>
      <patternFill patternType="solid">
        <fgColor theme="1"/>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176" fontId="9" fillId="0" borderId="0" applyFont="0" applyFill="0" applyBorder="0" applyAlignment="0" applyProtection="0">
      <alignment vertical="center"/>
    </xf>
    <xf numFmtId="44" fontId="9" fillId="0" borderId="0" applyFont="0" applyFill="0" applyBorder="0" applyAlignment="0" applyProtection="0">
      <alignment vertical="center"/>
    </xf>
    <xf numFmtId="9" fontId="10" fillId="0" borderId="0" applyFont="0" applyFill="0" applyBorder="0" applyAlignment="0" applyProtection="0"/>
    <xf numFmtId="177" fontId="9" fillId="0" borderId="0" applyFont="0" applyFill="0" applyBorder="0" applyAlignment="0" applyProtection="0">
      <alignment vertical="center"/>
    </xf>
    <xf numFmtId="42" fontId="9"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9" fillId="9" borderId="2"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3" applyNumberFormat="0" applyFill="0" applyAlignment="0" applyProtection="0">
      <alignment vertical="center"/>
    </xf>
    <xf numFmtId="0" fontId="17" fillId="0" borderId="3" applyNumberFormat="0" applyFill="0" applyAlignment="0" applyProtection="0">
      <alignment vertical="center"/>
    </xf>
    <xf numFmtId="0" fontId="18" fillId="0" borderId="4" applyNumberFormat="0" applyFill="0" applyAlignment="0" applyProtection="0">
      <alignment vertical="center"/>
    </xf>
    <xf numFmtId="0" fontId="18" fillId="0" borderId="0" applyNumberFormat="0" applyFill="0" applyBorder="0" applyAlignment="0" applyProtection="0">
      <alignment vertical="center"/>
    </xf>
    <xf numFmtId="0" fontId="19" fillId="10" borderId="5" applyNumberFormat="0" applyAlignment="0" applyProtection="0">
      <alignment vertical="center"/>
    </xf>
    <xf numFmtId="0" fontId="20" fillId="11" borderId="6" applyNumberFormat="0" applyAlignment="0" applyProtection="0">
      <alignment vertical="center"/>
    </xf>
    <xf numFmtId="0" fontId="21" fillId="11" borderId="5" applyNumberFormat="0" applyAlignment="0" applyProtection="0">
      <alignment vertical="center"/>
    </xf>
    <xf numFmtId="0" fontId="22" fillId="12" borderId="7" applyNumberFormat="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7" fillId="15" borderId="0" applyNumberFormat="0" applyBorder="0" applyAlignment="0" applyProtection="0">
      <alignment vertical="center"/>
    </xf>
    <xf numFmtId="0" fontId="28" fillId="16" borderId="0" applyNumberFormat="0" applyBorder="0" applyAlignment="0" applyProtection="0">
      <alignment vertical="center"/>
    </xf>
    <xf numFmtId="0" fontId="29" fillId="17" borderId="0" applyNumberFormat="0" applyBorder="0" applyAlignment="0" applyProtection="0">
      <alignment vertical="center"/>
    </xf>
    <xf numFmtId="0" fontId="29"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9" fillId="21" borderId="0" applyNumberFormat="0" applyBorder="0" applyAlignment="0" applyProtection="0">
      <alignment vertical="center"/>
    </xf>
    <xf numFmtId="0" fontId="29"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9" fillId="25" borderId="0" applyNumberFormat="0" applyBorder="0" applyAlignment="0" applyProtection="0">
      <alignment vertical="center"/>
    </xf>
    <xf numFmtId="0" fontId="29" fillId="26" borderId="0" applyNumberFormat="0" applyBorder="0" applyAlignment="0" applyProtection="0">
      <alignment vertical="center"/>
    </xf>
    <xf numFmtId="0" fontId="28" fillId="27" borderId="0" applyNumberFormat="0" applyBorder="0" applyAlignment="0" applyProtection="0">
      <alignment vertical="center"/>
    </xf>
    <xf numFmtId="0" fontId="28" fillId="28" borderId="0" applyNumberFormat="0" applyBorder="0" applyAlignment="0" applyProtection="0">
      <alignment vertical="center"/>
    </xf>
    <xf numFmtId="0" fontId="29" fillId="29" borderId="0" applyNumberFormat="0" applyBorder="0" applyAlignment="0" applyProtection="0">
      <alignment vertical="center"/>
    </xf>
    <xf numFmtId="0" fontId="29" fillId="30" borderId="0" applyNumberFormat="0" applyBorder="0" applyAlignment="0" applyProtection="0">
      <alignment vertical="center"/>
    </xf>
    <xf numFmtId="0" fontId="28" fillId="31" borderId="0" applyNumberFormat="0" applyBorder="0" applyAlignment="0" applyProtection="0">
      <alignment vertical="center"/>
    </xf>
    <xf numFmtId="0" fontId="28" fillId="32" borderId="0" applyNumberFormat="0" applyBorder="0" applyAlignment="0" applyProtection="0">
      <alignment vertical="center"/>
    </xf>
    <xf numFmtId="0" fontId="29" fillId="33" borderId="0" applyNumberFormat="0" applyBorder="0" applyAlignment="0" applyProtection="0">
      <alignment vertical="center"/>
    </xf>
    <xf numFmtId="0" fontId="29" fillId="34" borderId="0" applyNumberFormat="0" applyBorder="0" applyAlignment="0" applyProtection="0">
      <alignment vertical="center"/>
    </xf>
    <xf numFmtId="0" fontId="28" fillId="35" borderId="0" applyNumberFormat="0" applyBorder="0" applyAlignment="0" applyProtection="0">
      <alignment vertical="center"/>
    </xf>
    <xf numFmtId="0" fontId="28" fillId="36" borderId="0" applyNumberFormat="0" applyBorder="0" applyAlignment="0" applyProtection="0">
      <alignment vertical="center"/>
    </xf>
    <xf numFmtId="0" fontId="29" fillId="37" borderId="0" applyNumberFormat="0" applyBorder="0" applyAlignment="0" applyProtection="0">
      <alignment vertical="center"/>
    </xf>
    <xf numFmtId="0" fontId="29" fillId="38" borderId="0" applyNumberFormat="0" applyBorder="0" applyAlignment="0" applyProtection="0">
      <alignment vertical="center"/>
    </xf>
    <xf numFmtId="0" fontId="28" fillId="39" borderId="0" applyNumberFormat="0" applyBorder="0" applyAlignment="0" applyProtection="0">
      <alignment vertical="center"/>
    </xf>
  </cellStyleXfs>
  <cellXfs count="124">
    <xf numFmtId="0" fontId="0" fillId="0" borderId="0" xfId="0"/>
    <xf numFmtId="0" fontId="1" fillId="0" borderId="0" xfId="0" applyFont="1" applyBorder="1" applyAlignment="1">
      <alignment horizontal="center" vertical="center" wrapText="1"/>
    </xf>
    <xf numFmtId="0" fontId="0" fillId="0" borderId="0" xfId="0" applyAlignment="1">
      <alignment wrapText="1"/>
    </xf>
    <xf numFmtId="0" fontId="0" fillId="0" borderId="0" xfId="0" applyBorder="1"/>
    <xf numFmtId="0" fontId="1" fillId="2" borderId="1" xfId="0" applyFont="1" applyFill="1" applyBorder="1"/>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vertical="center"/>
    </xf>
    <xf numFmtId="1" fontId="0" fillId="0" borderId="1" xfId="0" applyNumberFormat="1" applyBorder="1" applyAlignment="1">
      <alignment horizontal="center" vertical="center"/>
    </xf>
    <xf numFmtId="1" fontId="0" fillId="3" borderId="1" xfId="0" applyNumberFormat="1" applyFill="1" applyBorder="1" applyAlignment="1">
      <alignment horizontal="center" vertical="center"/>
    </xf>
    <xf numFmtId="0" fontId="2" fillId="0" borderId="1" xfId="0" applyFont="1" applyBorder="1" applyAlignment="1">
      <alignment vertical="center" wrapText="1"/>
    </xf>
    <xf numFmtId="0" fontId="2" fillId="0" borderId="1" xfId="0" applyFont="1" applyBorder="1" applyAlignment="1">
      <alignment vertical="center"/>
    </xf>
    <xf numFmtId="0" fontId="2" fillId="0" borderId="1" xfId="0" applyFont="1" applyBorder="1" applyAlignment="1">
      <alignment wrapText="1"/>
    </xf>
    <xf numFmtId="0" fontId="0" fillId="0" borderId="1" xfId="0" applyBorder="1" applyAlignment="1">
      <alignment horizontal="left" vertical="center"/>
    </xf>
    <xf numFmtId="0" fontId="0" fillId="3" borderId="1" xfId="0" applyFill="1" applyBorder="1" applyAlignment="1">
      <alignment horizontal="center" vertical="center"/>
    </xf>
    <xf numFmtId="0" fontId="0" fillId="0" borderId="1" xfId="0" applyBorder="1"/>
    <xf numFmtId="0" fontId="3" fillId="2" borderId="1" xfId="0" applyFont="1" applyFill="1" applyBorder="1" applyAlignment="1">
      <alignment vertical="center"/>
    </xf>
    <xf numFmtId="0" fontId="3" fillId="2" borderId="1" xfId="0" applyFont="1" applyFill="1" applyBorder="1" applyAlignment="1">
      <alignment horizontal="center" vertical="center"/>
    </xf>
    <xf numFmtId="0" fontId="3" fillId="2" borderId="1" xfId="0" applyFont="1" applyFill="1" applyBorder="1"/>
    <xf numFmtId="0" fontId="0" fillId="0" borderId="0" xfId="0" applyAlignment="1">
      <alignment vertical="center"/>
    </xf>
    <xf numFmtId="178" fontId="0" fillId="0" borderId="0" xfId="0" applyNumberFormat="1" applyFont="1"/>
    <xf numFmtId="178" fontId="0" fillId="0" borderId="0" xfId="0" applyNumberFormat="1"/>
    <xf numFmtId="178" fontId="0" fillId="0" borderId="0" xfId="0" applyNumberFormat="1" applyAlignment="1">
      <alignment horizontal="right"/>
    </xf>
    <xf numFmtId="0" fontId="0" fillId="0" borderId="0" xfId="0" applyFont="1" applyFill="1" applyAlignment="1">
      <alignment horizontal="left" vertical="center"/>
    </xf>
    <xf numFmtId="0" fontId="0" fillId="0" borderId="0" xfId="0" applyFont="1" applyFill="1" applyAlignment="1">
      <alignment horizontal="left" vertical="top"/>
    </xf>
    <xf numFmtId="0" fontId="0" fillId="4" borderId="1" xfId="0" applyNumberFormat="1" applyFont="1" applyFill="1" applyBorder="1" applyAlignment="1" applyProtection="1">
      <alignment horizontal="left" vertical="center"/>
      <protection locked="0"/>
    </xf>
    <xf numFmtId="0" fontId="0" fillId="4" borderId="1" xfId="0" applyNumberFormat="1" applyFont="1" applyFill="1" applyBorder="1" applyAlignment="1" applyProtection="1">
      <alignment horizontal="left" vertical="top"/>
      <protection locked="0"/>
    </xf>
    <xf numFmtId="0" fontId="1" fillId="4" borderId="1" xfId="0" applyNumberFormat="1" applyFont="1" applyFill="1" applyBorder="1" applyAlignment="1" applyProtection="1">
      <alignment horizontal="center" vertical="center"/>
      <protection locked="0"/>
    </xf>
    <xf numFmtId="178" fontId="1" fillId="4" borderId="1" xfId="0" applyNumberFormat="1" applyFont="1" applyFill="1" applyBorder="1" applyAlignment="1">
      <alignment horizontal="center" vertical="center" wrapText="1"/>
    </xf>
    <xf numFmtId="0" fontId="0" fillId="5" borderId="1" xfId="0" applyNumberFormat="1" applyFont="1" applyFill="1" applyBorder="1" applyAlignment="1" applyProtection="1">
      <alignment horizontal="left" vertical="top"/>
      <protection locked="0"/>
    </xf>
    <xf numFmtId="0" fontId="3" fillId="5" borderId="1" xfId="0" applyNumberFormat="1" applyFont="1" applyFill="1" applyBorder="1" applyAlignment="1" applyProtection="1">
      <alignment horizontal="left" vertical="top"/>
      <protection locked="0"/>
    </xf>
    <xf numFmtId="0" fontId="0" fillId="5" borderId="1" xfId="0" applyFont="1" applyFill="1" applyBorder="1" applyAlignment="1">
      <alignment horizontal="center" vertical="top"/>
    </xf>
    <xf numFmtId="0" fontId="4" fillId="5" borderId="1" xfId="0" applyFont="1" applyFill="1" applyBorder="1" applyAlignment="1">
      <alignment horizontal="center" vertical="top" wrapText="1"/>
    </xf>
    <xf numFmtId="0" fontId="1" fillId="0" borderId="1" xfId="0" applyNumberFormat="1" applyFont="1" applyFill="1" applyBorder="1" applyAlignment="1" applyProtection="1">
      <alignment horizontal="left" vertical="center"/>
      <protection locked="0"/>
    </xf>
    <xf numFmtId="0" fontId="0" fillId="0" borderId="1" xfId="0" applyNumberFormat="1" applyFont="1" applyFill="1" applyBorder="1" applyAlignment="1" applyProtection="1">
      <alignment horizontal="left" vertical="top"/>
      <protection locked="0"/>
    </xf>
    <xf numFmtId="0" fontId="2" fillId="0" borderId="1" xfId="0" applyFont="1" applyFill="1" applyBorder="1" applyAlignment="1">
      <alignment horizontal="center" vertical="top"/>
    </xf>
    <xf numFmtId="0" fontId="0" fillId="0" borderId="1" xfId="0" applyFont="1" applyFill="1" applyBorder="1" applyAlignment="1">
      <alignment horizontal="center" vertical="top" wrapText="1"/>
    </xf>
    <xf numFmtId="0" fontId="0" fillId="0" borderId="1" xfId="0" applyFont="1" applyFill="1" applyBorder="1" applyAlignment="1">
      <alignment horizontal="left" vertical="center"/>
    </xf>
    <xf numFmtId="0" fontId="0" fillId="0" borderId="1" xfId="0" applyFont="1" applyBorder="1" applyAlignment="1">
      <alignment horizontal="left" vertical="top"/>
    </xf>
    <xf numFmtId="0" fontId="2" fillId="0" borderId="1" xfId="0" applyNumberFormat="1" applyFont="1" applyFill="1" applyBorder="1" applyAlignment="1" applyProtection="1">
      <alignment horizontal="left" vertical="top"/>
      <protection locked="0"/>
    </xf>
    <xf numFmtId="0" fontId="2" fillId="0" borderId="1" xfId="0" applyNumberFormat="1" applyFont="1" applyFill="1" applyBorder="1" applyAlignment="1" applyProtection="1">
      <alignment horizontal="center" vertical="center"/>
      <protection locked="0"/>
    </xf>
    <xf numFmtId="3" fontId="0" fillId="0" borderId="1" xfId="0" applyNumberFormat="1" applyFont="1" applyBorder="1" applyAlignment="1">
      <alignment horizontal="center" vertical="center"/>
    </xf>
    <xf numFmtId="178" fontId="0" fillId="0" borderId="1" xfId="0" applyNumberFormat="1" applyFont="1" applyBorder="1" applyAlignment="1">
      <alignment horizontal="center" vertical="center"/>
    </xf>
    <xf numFmtId="178" fontId="0" fillId="0" borderId="1" xfId="0" applyNumberFormat="1" applyBorder="1"/>
    <xf numFmtId="0" fontId="2" fillId="0" borderId="1" xfId="0" applyFont="1" applyFill="1" applyBorder="1" applyAlignment="1">
      <alignment horizontal="center" vertical="center"/>
    </xf>
    <xf numFmtId="3" fontId="0" fillId="0" borderId="1" xfId="0" applyNumberFormat="1" applyFont="1" applyFill="1" applyBorder="1" applyAlignment="1" applyProtection="1">
      <alignment horizontal="center" vertical="top"/>
    </xf>
    <xf numFmtId="3" fontId="0" fillId="0" borderId="1" xfId="0" applyNumberFormat="1" applyBorder="1"/>
    <xf numFmtId="0" fontId="2" fillId="0" borderId="1" xfId="0" applyNumberFormat="1" applyFont="1" applyFill="1" applyBorder="1" applyAlignment="1" applyProtection="1">
      <alignment horizontal="left" vertical="top" wrapText="1"/>
      <protection locked="0"/>
    </xf>
    <xf numFmtId="3" fontId="0" fillId="0" borderId="1" xfId="0" applyNumberFormat="1" applyFont="1" applyFill="1" applyBorder="1" applyAlignment="1" applyProtection="1">
      <alignment horizontal="center" vertical="center"/>
    </xf>
    <xf numFmtId="3" fontId="0" fillId="0" borderId="1" xfId="0" applyNumberFormat="1" applyBorder="1" applyAlignment="1">
      <alignment horizontal="right" vertical="center"/>
    </xf>
    <xf numFmtId="0" fontId="3" fillId="6" borderId="1" xfId="0" applyNumberFormat="1" applyFont="1" applyFill="1" applyBorder="1" applyAlignment="1" applyProtection="1">
      <alignment horizontal="left" vertical="center"/>
      <protection locked="0"/>
    </xf>
    <xf numFmtId="178" fontId="1" fillId="6" borderId="1" xfId="0" applyNumberFormat="1" applyFont="1" applyFill="1" applyBorder="1" applyAlignment="1" applyProtection="1">
      <alignment horizontal="center" vertical="center"/>
    </xf>
    <xf numFmtId="1" fontId="3" fillId="6" borderId="1" xfId="3" applyNumberFormat="1" applyFont="1" applyFill="1" applyBorder="1" applyAlignment="1" applyProtection="1">
      <alignment horizontal="right" vertical="center"/>
      <protection locked="0"/>
    </xf>
    <xf numFmtId="178" fontId="0" fillId="0" borderId="1" xfId="0" applyNumberFormat="1" applyFont="1" applyFill="1" applyBorder="1" applyAlignment="1" applyProtection="1">
      <alignment horizontal="center" vertical="top"/>
      <protection locked="0"/>
    </xf>
    <xf numFmtId="9" fontId="0" fillId="0" borderId="1" xfId="0" applyNumberFormat="1" applyFont="1" applyFill="1" applyBorder="1" applyAlignment="1" applyProtection="1">
      <alignment horizontal="center" vertical="top"/>
      <protection locked="0"/>
    </xf>
    <xf numFmtId="0" fontId="2" fillId="0" borderId="1" xfId="0" applyNumberFormat="1" applyFont="1" applyFill="1" applyBorder="1" applyAlignment="1" applyProtection="1">
      <alignment horizontal="left" vertical="center"/>
      <protection locked="0"/>
    </xf>
    <xf numFmtId="0" fontId="2" fillId="0" borderId="1" xfId="0" applyNumberFormat="1" applyFont="1" applyFill="1" applyBorder="1" applyAlignment="1" applyProtection="1">
      <alignment horizontal="left" vertical="center" wrapText="1"/>
      <protection locked="0"/>
    </xf>
    <xf numFmtId="0" fontId="2" fillId="0" borderId="1" xfId="0" applyNumberFormat="1" applyFont="1" applyFill="1" applyBorder="1" applyAlignment="1" applyProtection="1">
      <alignment horizontal="center" vertical="center" wrapText="1"/>
      <protection locked="0"/>
    </xf>
    <xf numFmtId="0" fontId="2" fillId="0" borderId="1" xfId="0" applyNumberFormat="1" applyFont="1" applyFill="1" applyBorder="1" applyAlignment="1" applyProtection="1">
      <alignment horizontal="right" vertical="center"/>
      <protection locked="0"/>
    </xf>
    <xf numFmtId="0" fontId="2" fillId="0" borderId="0" xfId="0" applyFont="1" applyAlignment="1">
      <alignment vertical="center" wrapText="1"/>
    </xf>
    <xf numFmtId="178" fontId="3" fillId="6" borderId="1" xfId="0" applyNumberFormat="1" applyFont="1" applyFill="1" applyBorder="1" applyAlignment="1" applyProtection="1">
      <alignment horizontal="left" vertical="center"/>
    </xf>
    <xf numFmtId="9" fontId="0" fillId="0" borderId="1" xfId="0" applyNumberFormat="1" applyFont="1" applyFill="1" applyBorder="1" applyAlignment="1">
      <alignment horizontal="center" vertical="top"/>
    </xf>
    <xf numFmtId="0" fontId="2" fillId="0" borderId="1" xfId="0" applyFont="1" applyBorder="1"/>
    <xf numFmtId="0" fontId="2" fillId="0" borderId="1" xfId="0" applyFont="1" applyBorder="1" applyAlignment="1">
      <alignment horizontal="center" vertical="center"/>
    </xf>
    <xf numFmtId="3" fontId="0" fillId="0" borderId="1" xfId="0" applyNumberFormat="1" applyFont="1" applyFill="1" applyBorder="1" applyAlignment="1" applyProtection="1">
      <alignment horizontal="center" vertical="center"/>
      <protection locked="0"/>
    </xf>
    <xf numFmtId="3" fontId="0" fillId="0" borderId="1" xfId="0" applyNumberFormat="1" applyFont="1" applyFill="1" applyBorder="1" applyAlignment="1" applyProtection="1">
      <alignment horizontal="center" vertical="top" wrapText="1"/>
      <protection locked="0"/>
    </xf>
    <xf numFmtId="0" fontId="2" fillId="0" borderId="1" xfId="0" applyNumberFormat="1" applyFont="1" applyFill="1" applyBorder="1" applyAlignment="1" applyProtection="1">
      <alignment horizontal="right" vertical="top"/>
      <protection locked="0"/>
    </xf>
    <xf numFmtId="178" fontId="0" fillId="0" borderId="1" xfId="0" applyNumberFormat="1" applyFont="1" applyBorder="1"/>
    <xf numFmtId="0" fontId="2" fillId="0" borderId="0" xfId="0" applyFont="1" applyAlignment="1">
      <alignment horizontal="left" vertical="center" wrapText="1"/>
    </xf>
    <xf numFmtId="0" fontId="0" fillId="0" borderId="1" xfId="0" applyNumberFormat="1" applyFont="1" applyFill="1" applyBorder="1" applyAlignment="1" applyProtection="1">
      <alignment horizontal="left" vertical="center"/>
      <protection locked="0"/>
    </xf>
    <xf numFmtId="178" fontId="5" fillId="7" borderId="1" xfId="0" applyNumberFormat="1" applyFont="1" applyFill="1" applyBorder="1" applyAlignment="1" applyProtection="1">
      <alignment horizontal="center" vertical="center"/>
    </xf>
    <xf numFmtId="178" fontId="6" fillId="7" borderId="1" xfId="0" applyNumberFormat="1" applyFont="1" applyFill="1" applyBorder="1" applyAlignment="1" applyProtection="1">
      <alignment horizontal="left" vertical="center"/>
    </xf>
    <xf numFmtId="1" fontId="6" fillId="7" borderId="1" xfId="3" applyNumberFormat="1" applyFont="1" applyFill="1" applyBorder="1" applyAlignment="1" applyProtection="1">
      <alignment horizontal="right" vertical="center"/>
      <protection locked="0"/>
    </xf>
    <xf numFmtId="0" fontId="7" fillId="0" borderId="1" xfId="0" applyNumberFormat="1" applyFont="1" applyFill="1" applyBorder="1" applyAlignment="1" applyProtection="1">
      <alignment horizontal="left" vertical="top"/>
      <protection locked="0"/>
    </xf>
    <xf numFmtId="3" fontId="7" fillId="0" borderId="1" xfId="0" applyNumberFormat="1" applyFont="1" applyFill="1" applyBorder="1" applyAlignment="1" applyProtection="1">
      <alignment horizontal="center" vertical="top"/>
      <protection locked="0"/>
    </xf>
    <xf numFmtId="3" fontId="8" fillId="0" borderId="1" xfId="0" applyNumberFormat="1" applyFont="1" applyFill="1" applyBorder="1" applyAlignment="1" applyProtection="1">
      <alignment horizontal="center" vertical="top"/>
      <protection locked="0"/>
    </xf>
    <xf numFmtId="1" fontId="2" fillId="0" borderId="1" xfId="0" applyNumberFormat="1" applyFont="1" applyFill="1" applyBorder="1" applyAlignment="1" applyProtection="1">
      <alignment horizontal="center" vertical="center"/>
      <protection locked="0"/>
    </xf>
    <xf numFmtId="3" fontId="0" fillId="0" borderId="1" xfId="0" applyNumberFormat="1" applyFont="1" applyFill="1" applyBorder="1" applyAlignment="1" applyProtection="1">
      <alignment horizontal="center" vertical="top"/>
      <protection locked="0"/>
    </xf>
    <xf numFmtId="0" fontId="2" fillId="0" borderId="1" xfId="0" applyNumberFormat="1" applyFont="1" applyFill="1" applyBorder="1" applyAlignment="1" applyProtection="1">
      <alignment vertical="center"/>
      <protection locked="0"/>
    </xf>
    <xf numFmtId="0" fontId="7" fillId="0" borderId="0" xfId="0" applyFont="1" applyFill="1" applyAlignment="1">
      <alignment horizontal="left" vertical="center"/>
    </xf>
    <xf numFmtId="178" fontId="0" fillId="0" borderId="0" xfId="0" applyNumberFormat="1" applyFont="1" applyFill="1" applyAlignment="1">
      <alignment horizontal="center" vertical="top"/>
    </xf>
    <xf numFmtId="178" fontId="0" fillId="0" borderId="0" xfId="0" applyNumberFormat="1" applyFont="1" applyFill="1" applyAlignment="1">
      <alignment horizontal="left" vertical="top"/>
    </xf>
    <xf numFmtId="0" fontId="0" fillId="0" borderId="0" xfId="0" applyFill="1" applyAlignment="1">
      <alignment horizontal="left" vertical="center"/>
    </xf>
    <xf numFmtId="0" fontId="0" fillId="0" borderId="0" xfId="0" applyFill="1" applyAlignment="1">
      <alignment horizontal="left" vertical="top"/>
    </xf>
    <xf numFmtId="178" fontId="0" fillId="0" borderId="0" xfId="0" applyNumberFormat="1" applyFill="1" applyAlignment="1">
      <alignment horizontal="left" vertical="top"/>
    </xf>
    <xf numFmtId="49" fontId="0" fillId="0" borderId="0" xfId="0" applyNumberFormat="1" applyFill="1" applyAlignment="1">
      <alignment horizontal="left" vertical="top"/>
    </xf>
    <xf numFmtId="0" fontId="0" fillId="0" borderId="0" xfId="0" applyAlignment="1">
      <alignment horizontal="left" vertical="center"/>
    </xf>
    <xf numFmtId="0" fontId="0" fillId="0" borderId="0" xfId="0" applyAlignment="1">
      <alignment horizontal="left" vertical="top"/>
    </xf>
    <xf numFmtId="178" fontId="0" fillId="0" borderId="0" xfId="0" applyNumberFormat="1" applyFont="1" applyBorder="1" applyAlignment="1">
      <alignment horizontal="left" vertical="top"/>
    </xf>
    <xf numFmtId="178" fontId="0" fillId="0" borderId="0" xfId="0" applyNumberFormat="1" applyBorder="1" applyAlignment="1">
      <alignment horizontal="left" vertical="top"/>
    </xf>
    <xf numFmtId="49" fontId="0" fillId="0" borderId="0" xfId="0" applyNumberFormat="1" applyAlignment="1">
      <alignment horizontal="left" vertical="top"/>
    </xf>
    <xf numFmtId="178" fontId="0" fillId="0" borderId="0" xfId="0" applyNumberFormat="1" applyFont="1" applyBorder="1"/>
    <xf numFmtId="178" fontId="0" fillId="0" borderId="0" xfId="0" applyNumberFormat="1" applyBorder="1"/>
    <xf numFmtId="49" fontId="0" fillId="0" borderId="0" xfId="0" applyNumberFormat="1"/>
    <xf numFmtId="0" fontId="0" fillId="0" borderId="0" xfId="0" applyFill="1"/>
    <xf numFmtId="178" fontId="7" fillId="0" borderId="0" xfId="0" applyNumberFormat="1" applyFont="1" applyFill="1"/>
    <xf numFmtId="178" fontId="0" fillId="0" borderId="0" xfId="0" applyNumberFormat="1" applyFill="1"/>
    <xf numFmtId="0" fontId="2" fillId="3" borderId="1" xfId="0" applyFont="1" applyFill="1" applyBorder="1" applyAlignment="1">
      <alignment horizontal="center" vertical="top"/>
    </xf>
    <xf numFmtId="0" fontId="0" fillId="0" borderId="1" xfId="0" applyFont="1" applyBorder="1" applyAlignment="1">
      <alignment horizontal="center" vertical="top"/>
    </xf>
    <xf numFmtId="178" fontId="0" fillId="3" borderId="1" xfId="0" applyNumberFormat="1" applyFill="1" applyBorder="1"/>
    <xf numFmtId="178" fontId="0" fillId="0" borderId="1" xfId="0" applyNumberFormat="1" applyBorder="1" applyAlignment="1">
      <alignment horizontal="right"/>
    </xf>
    <xf numFmtId="3" fontId="0" fillId="3" borderId="1" xfId="0" applyNumberFormat="1" applyFill="1" applyBorder="1"/>
    <xf numFmtId="3" fontId="0" fillId="0" borderId="1" xfId="0" applyNumberFormat="1" applyBorder="1" applyAlignment="1">
      <alignment horizontal="right"/>
    </xf>
    <xf numFmtId="3" fontId="0" fillId="3" borderId="1" xfId="0" applyNumberFormat="1" applyFill="1" applyBorder="1" applyAlignment="1">
      <alignment horizontal="right" vertical="center"/>
    </xf>
    <xf numFmtId="1" fontId="0" fillId="3" borderId="1" xfId="0" applyNumberFormat="1" applyFont="1" applyFill="1" applyBorder="1" applyAlignment="1" applyProtection="1">
      <alignment horizontal="center" vertical="top"/>
      <protection locked="0"/>
    </xf>
    <xf numFmtId="0" fontId="2" fillId="3" borderId="1" xfId="0" applyFont="1" applyFill="1" applyBorder="1" applyAlignment="1">
      <alignment horizontal="right" vertical="center"/>
    </xf>
    <xf numFmtId="0" fontId="0" fillId="8" borderId="0" xfId="0" applyFill="1"/>
    <xf numFmtId="1" fontId="0" fillId="3" borderId="1" xfId="0" applyNumberFormat="1" applyFont="1" applyFill="1" applyBorder="1" applyAlignment="1">
      <alignment horizontal="center" vertical="top"/>
    </xf>
    <xf numFmtId="178" fontId="0" fillId="0" borderId="1" xfId="0" applyNumberFormat="1" applyFont="1" applyFill="1" applyBorder="1" applyAlignment="1">
      <alignment horizontal="center" vertical="top"/>
    </xf>
    <xf numFmtId="0" fontId="0" fillId="3" borderId="1" xfId="0" applyFont="1" applyFill="1" applyBorder="1" applyAlignment="1">
      <alignment horizontal="center" vertical="top"/>
    </xf>
    <xf numFmtId="0" fontId="2" fillId="3" borderId="1" xfId="0" applyNumberFormat="1" applyFont="1" applyFill="1" applyBorder="1" applyAlignment="1" applyProtection="1">
      <alignment horizontal="right" vertical="top"/>
      <protection locked="0"/>
    </xf>
    <xf numFmtId="0" fontId="2" fillId="3" borderId="1" xfId="0" applyNumberFormat="1" applyFont="1" applyFill="1" applyBorder="1" applyAlignment="1" applyProtection="1">
      <alignment vertical="center"/>
      <protection locked="0"/>
    </xf>
    <xf numFmtId="178" fontId="0" fillId="0" borderId="0" xfId="0" applyNumberFormat="1" applyFill="1" applyBorder="1"/>
    <xf numFmtId="0" fontId="0" fillId="0" borderId="0" xfId="0" applyFill="1" applyAlignment="1">
      <alignment horizontal="right"/>
    </xf>
    <xf numFmtId="0" fontId="2" fillId="3" borderId="1" xfId="0" applyNumberFormat="1" applyFont="1" applyFill="1" applyBorder="1" applyAlignment="1" applyProtection="1">
      <alignment horizontal="right" vertical="center"/>
      <protection locked="0"/>
    </xf>
    <xf numFmtId="3" fontId="7" fillId="3" borderId="1" xfId="0" applyNumberFormat="1" applyFont="1" applyFill="1" applyBorder="1" applyAlignment="1" applyProtection="1">
      <alignment horizontal="center" vertical="top"/>
      <protection locked="0"/>
    </xf>
    <xf numFmtId="179" fontId="2" fillId="3" borderId="1" xfId="0" applyNumberFormat="1" applyFont="1" applyFill="1" applyBorder="1" applyAlignment="1" applyProtection="1">
      <alignment vertical="center"/>
      <protection locked="0"/>
    </xf>
    <xf numFmtId="3" fontId="2" fillId="0" borderId="1" xfId="0" applyNumberFormat="1" applyFont="1" applyFill="1" applyBorder="1" applyAlignment="1" applyProtection="1">
      <alignment vertical="top"/>
      <protection locked="0"/>
    </xf>
    <xf numFmtId="178" fontId="0" fillId="3" borderId="1" xfId="0" applyNumberFormat="1" applyFont="1" applyFill="1" applyBorder="1" applyAlignment="1">
      <alignment horizontal="center" vertical="top"/>
    </xf>
    <xf numFmtId="178" fontId="0" fillId="0" borderId="0" xfId="0" applyNumberFormat="1" applyAlignment="1">
      <alignment horizontal="left" vertical="top"/>
    </xf>
    <xf numFmtId="178" fontId="0" fillId="0" borderId="0" xfId="0" applyNumberFormat="1" applyAlignment="1">
      <alignment vertical="center"/>
    </xf>
    <xf numFmtId="49" fontId="0" fillId="0" borderId="0" xfId="0" applyNumberFormat="1" applyAlignment="1">
      <alignment vertical="center"/>
    </xf>
    <xf numFmtId="0" fontId="0" fillId="0" borderId="0" xfId="0" applyFont="1" applyBorder="1"/>
  </cellXfs>
  <cellStyles count="49">
    <cellStyle name="Normal" xfId="0" builtinId="0"/>
    <cellStyle name="Virgule" xfId="1" builtinId="3"/>
    <cellStyle name="Monétaire" xfId="2" builtinId="4"/>
    <cellStyle name="Pourcentage" xfId="3" builtinId="5"/>
    <cellStyle name="Milliers [0]" xfId="4" builtinId="6"/>
    <cellStyle name="Monétaire [0]" xfId="5" builtinId="7"/>
    <cellStyle name="Lien hypertexte" xfId="6" builtinId="8"/>
    <cellStyle name="Lien hypertexte visité" xfId="7" builtinId="9"/>
    <cellStyle name="Note" xfId="8" builtinId="10"/>
    <cellStyle name="Avertissement" xfId="9" builtinId="11"/>
    <cellStyle name="Titre" xfId="10" builtinId="15"/>
    <cellStyle name="CTexte explicatif" xfId="11" builtinId="53"/>
    <cellStyle name="Titre 1" xfId="12" builtinId="16"/>
    <cellStyle name="Titre 2" xfId="13" builtinId="17"/>
    <cellStyle name="Titre 3" xfId="14" builtinId="18"/>
    <cellStyle name="Titre 4" xfId="15" builtinId="19"/>
    <cellStyle name="Entrée" xfId="16" builtinId="20"/>
    <cellStyle name="Sortie" xfId="17" builtinId="21"/>
    <cellStyle name="Calcul" xfId="18" builtinId="22"/>
    <cellStyle name="Vérification de cellule" xfId="19" builtinId="23"/>
    <cellStyle name="Cellule liée" xfId="20" builtinId="24"/>
    <cellStyle name="Total" xfId="21" builtinId="25"/>
    <cellStyle name="Satisfaisant" xfId="22" builtinId="26"/>
    <cellStyle name="Insatisfaisant" xfId="23" builtinId="27"/>
    <cellStyle name="Neutre" xfId="24" builtinId="28"/>
    <cellStyle name="Accent1" xfId="25" builtinId="29"/>
    <cellStyle name="20 % - Accent1" xfId="26" builtinId="30"/>
    <cellStyle name="40 % - Accent1" xfId="27" builtinId="31"/>
    <cellStyle name="60 % - Accent1" xfId="28" builtinId="32"/>
    <cellStyle name="Accent2" xfId="29" builtinId="33"/>
    <cellStyle name="20 % - Accent2" xfId="30" builtinId="34"/>
    <cellStyle name="40 % - Accent2" xfId="31" builtinId="35"/>
    <cellStyle name="60 % - Accent2" xfId="32" builtinId="36"/>
    <cellStyle name="Accent3" xfId="33" builtinId="37"/>
    <cellStyle name="20 % - Accent3" xfId="34" builtinId="38"/>
    <cellStyle name="40 % - Accent3" xfId="35" builtinId="39"/>
    <cellStyle name="60 % - Accent3" xfId="36" builtinId="40"/>
    <cellStyle name="Accent4" xfId="37" builtinId="41"/>
    <cellStyle name="20 % - Accent4" xfId="38" builtinId="42"/>
    <cellStyle name="40 % - Accent4" xfId="39" builtinId="43"/>
    <cellStyle name="60 % - Accent4" xfId="40" builtinId="44"/>
    <cellStyle name="Accent5" xfId="41" builtinId="45"/>
    <cellStyle name="20 % - Accent5" xfId="42" builtinId="46"/>
    <cellStyle name="40 % - Accent5" xfId="43" builtinId="47"/>
    <cellStyle name="60 % - Accent5" xfId="44" builtinId="48"/>
    <cellStyle name="Accent6" xfId="45" builtinId="49"/>
    <cellStyle name="20 % - Accent6" xfId="46" builtinId="50"/>
    <cellStyle name="40 % - Accent6" xfId="47" builtinId="51"/>
    <cellStyle name="60 % - Accent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sharedStrings" Target="sharedStrings.xml"/><Relationship Id="rId7" Type="http://schemas.openxmlformats.org/officeDocument/2006/relationships/theme" Target="theme/theme1.xml"/><Relationship Id="rId6" Type="http://schemas.openxmlformats.org/officeDocument/2006/relationships/customXml" Target="../customXml/item4.xml"/><Relationship Id="rId5" Type="http://schemas.openxmlformats.org/officeDocument/2006/relationships/customXml" Target="../customXml/item3.xml"/><Relationship Id="rId4" Type="http://schemas.openxmlformats.org/officeDocument/2006/relationships/customXml" Target="../customXml/item2.xml"/><Relationship Id="rId3"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93"/>
  <sheetViews>
    <sheetView topLeftCell="D49" workbookViewId="0">
      <selection activeCell="C19" sqref="C19"/>
    </sheetView>
  </sheetViews>
  <sheetFormatPr defaultColWidth="9" defaultRowHeight="13.8"/>
  <cols>
    <col min="1" max="1" width="3.22222222222222" style="20" customWidth="1"/>
    <col min="2" max="2" width="2.55555555555556" customWidth="1"/>
    <col min="3" max="3" width="43.1111111111111" customWidth="1"/>
    <col min="4" max="4" width="8.88888888888889" customWidth="1"/>
    <col min="5" max="5" width="7.33333333333333" customWidth="1"/>
    <col min="6" max="6" width="6.11111111111111" style="21" customWidth="1"/>
    <col min="7" max="7" width="9.11111111111111" style="21" customWidth="1"/>
    <col min="8" max="8" width="9.33333333333333" style="22" customWidth="1"/>
    <col min="9" max="9" width="8.44444444444444" style="22" customWidth="1"/>
    <col min="10" max="10" width="9.66666666666667" style="23" customWidth="1"/>
  </cols>
  <sheetData>
    <row r="1" spans="1:16">
      <c r="A1" s="24"/>
      <c r="B1" s="25"/>
      <c r="C1" s="25"/>
      <c r="D1" s="25"/>
      <c r="E1" s="25"/>
      <c r="F1" s="25"/>
      <c r="G1" s="25"/>
      <c r="H1" s="25"/>
      <c r="I1" s="25"/>
      <c r="J1" s="25"/>
      <c r="K1" s="95"/>
      <c r="L1" s="95"/>
      <c r="M1" s="95"/>
      <c r="N1" s="95"/>
      <c r="O1" s="95"/>
      <c r="P1" s="95"/>
    </row>
    <row r="2" ht="53.4" customHeight="1" spans="1:16">
      <c r="A2" s="26"/>
      <c r="B2" s="27"/>
      <c r="C2" s="28" t="s">
        <v>0</v>
      </c>
      <c r="D2" s="28" t="s">
        <v>1</v>
      </c>
      <c r="E2" s="28" t="s">
        <v>2</v>
      </c>
      <c r="F2" s="29" t="s">
        <v>3</v>
      </c>
      <c r="G2" s="29" t="s">
        <v>4</v>
      </c>
      <c r="H2" s="29" t="s">
        <v>5</v>
      </c>
      <c r="I2" s="29" t="s">
        <v>6</v>
      </c>
      <c r="J2" s="29" t="s">
        <v>7</v>
      </c>
      <c r="K2" s="96"/>
      <c r="L2" s="97"/>
      <c r="M2" s="97"/>
      <c r="N2" s="95"/>
      <c r="O2" s="95"/>
      <c r="P2" s="95"/>
    </row>
    <row r="3" spans="1:16">
      <c r="A3" s="30"/>
      <c r="B3" s="30"/>
      <c r="C3" s="31" t="s">
        <v>8</v>
      </c>
      <c r="D3" s="30"/>
      <c r="E3" s="30"/>
      <c r="F3" s="32"/>
      <c r="G3" s="32"/>
      <c r="H3" s="33"/>
      <c r="I3" s="32"/>
      <c r="J3" s="32"/>
      <c r="K3" s="97"/>
      <c r="L3" s="97"/>
      <c r="M3" s="97"/>
      <c r="N3" s="95"/>
      <c r="O3" s="95"/>
      <c r="P3" s="95"/>
    </row>
    <row r="4" spans="1:16">
      <c r="A4" s="34" t="s">
        <v>9</v>
      </c>
      <c r="B4" s="35"/>
      <c r="C4" s="35"/>
      <c r="D4" s="35"/>
      <c r="E4" s="35"/>
      <c r="F4" s="36"/>
      <c r="G4" s="36"/>
      <c r="H4" s="37"/>
      <c r="I4" s="98"/>
      <c r="J4" s="99"/>
      <c r="K4" s="97"/>
      <c r="L4" s="97"/>
      <c r="M4" s="97"/>
      <c r="N4" s="95"/>
      <c r="O4" s="95"/>
      <c r="P4" s="95"/>
    </row>
    <row r="5" spans="1:16">
      <c r="A5" s="38"/>
      <c r="B5" s="39"/>
      <c r="C5" s="40"/>
      <c r="D5" s="40"/>
      <c r="E5" s="41"/>
      <c r="F5" s="42"/>
      <c r="G5" s="43"/>
      <c r="H5" s="44"/>
      <c r="I5" s="100"/>
      <c r="J5" s="101"/>
      <c r="K5" s="97"/>
      <c r="L5" s="97"/>
      <c r="M5" s="97"/>
      <c r="N5" s="95"/>
      <c r="O5" s="95"/>
      <c r="P5" s="95"/>
    </row>
    <row r="6" spans="1:16">
      <c r="A6" s="45" t="s">
        <v>10</v>
      </c>
      <c r="B6" s="39"/>
      <c r="C6" s="40" t="s">
        <v>11</v>
      </c>
      <c r="D6" s="40" t="s">
        <v>12</v>
      </c>
      <c r="E6" s="41">
        <v>1</v>
      </c>
      <c r="F6" s="42">
        <v>6</v>
      </c>
      <c r="G6" s="46">
        <v>450</v>
      </c>
      <c r="H6" s="47">
        <f>E6*F6*G6*25%</f>
        <v>675</v>
      </c>
      <c r="I6" s="102">
        <f>E6*F6*G6*75%</f>
        <v>2025</v>
      </c>
      <c r="J6" s="103">
        <f>H6+I6</f>
        <v>2700</v>
      </c>
      <c r="K6" s="97"/>
      <c r="L6" s="97"/>
      <c r="M6" s="97"/>
      <c r="N6" s="95"/>
      <c r="O6" s="95"/>
      <c r="P6" s="95"/>
    </row>
    <row r="7" spans="1:16">
      <c r="A7" s="45" t="s">
        <v>13</v>
      </c>
      <c r="B7" s="35"/>
      <c r="C7" s="40" t="s">
        <v>14</v>
      </c>
      <c r="D7" s="40" t="s">
        <v>12</v>
      </c>
      <c r="E7" s="41">
        <v>1</v>
      </c>
      <c r="F7" s="42">
        <v>6</v>
      </c>
      <c r="G7" s="46">
        <v>335</v>
      </c>
      <c r="H7" s="47">
        <f>E7*F7*G7*0%</f>
        <v>0</v>
      </c>
      <c r="I7" s="102">
        <f>E7*F7*G7*100%</f>
        <v>2010</v>
      </c>
      <c r="J7" s="103">
        <f t="shared" ref="J7:J10" si="0">H7+I7</f>
        <v>2010</v>
      </c>
      <c r="K7" s="97"/>
      <c r="L7" s="97"/>
      <c r="M7" s="97"/>
      <c r="N7" s="95"/>
      <c r="O7" s="95"/>
      <c r="P7" s="95"/>
    </row>
    <row r="8" spans="1:16">
      <c r="A8" s="45" t="s">
        <v>15</v>
      </c>
      <c r="B8" s="35"/>
      <c r="C8" s="40" t="s">
        <v>16</v>
      </c>
      <c r="D8" s="40" t="s">
        <v>12</v>
      </c>
      <c r="E8" s="41">
        <v>1</v>
      </c>
      <c r="F8" s="42">
        <v>6</v>
      </c>
      <c r="G8" s="46">
        <v>335</v>
      </c>
      <c r="H8" s="47">
        <f>E8*F8*G8*0%</f>
        <v>0</v>
      </c>
      <c r="I8" s="102">
        <f>E8*F8*G8*100%</f>
        <v>2010</v>
      </c>
      <c r="J8" s="103">
        <f t="shared" si="0"/>
        <v>2010</v>
      </c>
      <c r="K8" s="97"/>
      <c r="L8" s="97"/>
      <c r="M8" s="97"/>
      <c r="N8" s="95"/>
      <c r="O8" s="95"/>
      <c r="P8" s="95"/>
    </row>
    <row r="9" spans="1:16">
      <c r="A9" s="45" t="s">
        <v>17</v>
      </c>
      <c r="B9" s="35"/>
      <c r="C9" s="48" t="s">
        <v>18</v>
      </c>
      <c r="D9" s="40" t="s">
        <v>12</v>
      </c>
      <c r="E9" s="41">
        <v>1</v>
      </c>
      <c r="F9" s="42">
        <v>6</v>
      </c>
      <c r="G9" s="49">
        <v>300</v>
      </c>
      <c r="H9" s="50">
        <f>E9*F9*G9*0%</f>
        <v>0</v>
      </c>
      <c r="I9" s="104">
        <f>E9*F9*G9*100%</f>
        <v>1800</v>
      </c>
      <c r="J9" s="50">
        <f t="shared" si="0"/>
        <v>1800</v>
      </c>
      <c r="K9" s="97"/>
      <c r="L9" s="97"/>
      <c r="M9" s="97"/>
      <c r="N9" s="95"/>
      <c r="O9" s="95"/>
      <c r="P9" s="95"/>
    </row>
    <row r="10" spans="1:16">
      <c r="A10" s="45" t="s">
        <v>19</v>
      </c>
      <c r="B10" s="35"/>
      <c r="C10" s="40" t="s">
        <v>20</v>
      </c>
      <c r="D10" s="40" t="s">
        <v>12</v>
      </c>
      <c r="E10" s="41">
        <v>1</v>
      </c>
      <c r="F10" s="42">
        <v>6</v>
      </c>
      <c r="G10" s="46">
        <v>300</v>
      </c>
      <c r="H10" s="47">
        <f t="shared" ref="H10" si="1">E10*F10*G10*25%</f>
        <v>450</v>
      </c>
      <c r="I10" s="102">
        <f t="shared" ref="I10" si="2">E10*F10*G10*75%</f>
        <v>1350</v>
      </c>
      <c r="J10" s="103">
        <f t="shared" si="0"/>
        <v>1800</v>
      </c>
      <c r="K10" s="97"/>
      <c r="L10" s="97"/>
      <c r="M10" s="97"/>
      <c r="N10" s="95"/>
      <c r="O10" s="95"/>
      <c r="P10" s="95"/>
    </row>
    <row r="11" spans="1:16">
      <c r="A11" s="51"/>
      <c r="B11" s="51"/>
      <c r="C11" s="51" t="s">
        <v>21</v>
      </c>
      <c r="D11" s="51"/>
      <c r="E11" s="51"/>
      <c r="F11" s="52"/>
      <c r="G11" s="52"/>
      <c r="H11" s="53">
        <f>H6+H7+H8+H9+H10</f>
        <v>1125</v>
      </c>
      <c r="I11" s="53">
        <f t="shared" ref="I11:J11" si="3">I6+I7+I8+I9+I10</f>
        <v>9195</v>
      </c>
      <c r="J11" s="53">
        <f t="shared" si="3"/>
        <v>10320</v>
      </c>
      <c r="K11" s="97"/>
      <c r="L11" s="97"/>
      <c r="M11" s="97"/>
      <c r="N11" s="95"/>
      <c r="O11" s="95"/>
      <c r="P11" s="95"/>
    </row>
    <row r="12" spans="1:16">
      <c r="A12" s="34" t="s">
        <v>22</v>
      </c>
      <c r="B12" s="35"/>
      <c r="C12" s="35"/>
      <c r="D12" s="35"/>
      <c r="E12" s="35"/>
      <c r="F12" s="54"/>
      <c r="G12" s="54"/>
      <c r="H12" s="55"/>
      <c r="I12" s="105"/>
      <c r="J12" s="78"/>
      <c r="K12" s="97"/>
      <c r="L12" s="97"/>
      <c r="M12" s="97"/>
      <c r="N12" s="95"/>
      <c r="O12" s="95"/>
      <c r="P12" s="95"/>
    </row>
    <row r="13" ht="41.4" spans="1:16">
      <c r="A13" s="56" t="s">
        <v>23</v>
      </c>
      <c r="B13" s="35"/>
      <c r="C13" s="57" t="s">
        <v>24</v>
      </c>
      <c r="D13" s="57" t="s">
        <v>12</v>
      </c>
      <c r="E13" s="58">
        <v>6</v>
      </c>
      <c r="F13" s="41">
        <v>6</v>
      </c>
      <c r="G13" s="41">
        <v>50</v>
      </c>
      <c r="H13" s="59">
        <f>E13*F13*G13*0%</f>
        <v>0</v>
      </c>
      <c r="I13" s="106">
        <f>E13*F13*G13*100%</f>
        <v>1800</v>
      </c>
      <c r="J13" s="59">
        <f>H13+I13</f>
        <v>1800</v>
      </c>
      <c r="K13" s="97"/>
      <c r="L13" s="97"/>
      <c r="M13" s="97"/>
      <c r="N13" s="95"/>
      <c r="O13" s="95"/>
      <c r="P13" s="95"/>
    </row>
    <row r="14" ht="55.2" spans="1:16">
      <c r="A14" s="56" t="s">
        <v>25</v>
      </c>
      <c r="B14" s="35"/>
      <c r="C14" s="60" t="s">
        <v>26</v>
      </c>
      <c r="D14" s="57" t="s">
        <v>12</v>
      </c>
      <c r="E14" s="58">
        <v>150</v>
      </c>
      <c r="F14" s="41">
        <v>1</v>
      </c>
      <c r="G14" s="41">
        <v>60</v>
      </c>
      <c r="H14" s="59">
        <f t="shared" ref="H14:H16" si="4">E14*F14*G14*0%</f>
        <v>0</v>
      </c>
      <c r="I14" s="106">
        <f>E14*F14*G14*100%</f>
        <v>9000</v>
      </c>
      <c r="J14" s="59">
        <f t="shared" ref="J14:J16" si="5">H14+I14</f>
        <v>9000</v>
      </c>
      <c r="K14" s="97"/>
      <c r="L14" s="97"/>
      <c r="M14" s="97"/>
      <c r="N14" s="95"/>
      <c r="O14" s="95"/>
      <c r="P14" s="95"/>
    </row>
    <row r="15" ht="27.6" spans="1:16">
      <c r="A15" s="56" t="s">
        <v>27</v>
      </c>
      <c r="B15" s="35"/>
      <c r="C15" s="11" t="s">
        <v>28</v>
      </c>
      <c r="D15" s="57" t="s">
        <v>12</v>
      </c>
      <c r="E15" s="58">
        <v>3</v>
      </c>
      <c r="F15" s="41">
        <v>6</v>
      </c>
      <c r="G15" s="41">
        <v>50</v>
      </c>
      <c r="H15" s="59">
        <f t="shared" si="4"/>
        <v>0</v>
      </c>
      <c r="I15" s="106">
        <f>E15*F15*G15*100%</f>
        <v>900</v>
      </c>
      <c r="J15" s="59">
        <f t="shared" si="5"/>
        <v>900</v>
      </c>
      <c r="K15" s="97"/>
      <c r="L15" s="97"/>
      <c r="M15" s="97"/>
      <c r="N15" s="95"/>
      <c r="O15" s="95"/>
      <c r="P15" s="95"/>
    </row>
    <row r="16" ht="41.4" spans="1:16">
      <c r="A16" s="56" t="s">
        <v>29</v>
      </c>
      <c r="B16" s="35"/>
      <c r="C16" s="11" t="s">
        <v>30</v>
      </c>
      <c r="D16" s="56" t="s">
        <v>31</v>
      </c>
      <c r="E16" s="58">
        <v>2</v>
      </c>
      <c r="F16" s="41">
        <v>2</v>
      </c>
      <c r="G16" s="41">
        <v>500</v>
      </c>
      <c r="H16" s="59">
        <f t="shared" si="4"/>
        <v>0</v>
      </c>
      <c r="I16" s="106">
        <f>E16*F16*G16*100%</f>
        <v>2000</v>
      </c>
      <c r="J16" s="59">
        <f t="shared" si="5"/>
        <v>2000</v>
      </c>
      <c r="K16" s="97"/>
      <c r="L16" s="97"/>
      <c r="M16" s="97"/>
      <c r="N16" s="95"/>
      <c r="O16" s="95"/>
      <c r="P16" s="95"/>
    </row>
    <row r="17" ht="41.4" spans="1:16">
      <c r="A17" s="56" t="s">
        <v>32</v>
      </c>
      <c r="B17" s="35"/>
      <c r="C17" s="11" t="s">
        <v>33</v>
      </c>
      <c r="D17" s="11" t="s">
        <v>34</v>
      </c>
      <c r="E17" s="41">
        <v>1</v>
      </c>
      <c r="F17" s="41">
        <v>1</v>
      </c>
      <c r="G17" s="41">
        <v>2875</v>
      </c>
      <c r="H17" s="59">
        <f t="shared" ref="H17:H18" si="6">E17*F17*G17*0%</f>
        <v>0</v>
      </c>
      <c r="I17" s="106">
        <f t="shared" ref="I17:I18" si="7">E17*F17*G17*100%</f>
        <v>2875</v>
      </c>
      <c r="J17" s="59">
        <f t="shared" ref="J17:J18" si="8">H17+I17</f>
        <v>2875</v>
      </c>
      <c r="K17" s="97"/>
      <c r="L17" s="97"/>
      <c r="M17" s="97"/>
      <c r="N17" s="107"/>
      <c r="O17" s="107"/>
      <c r="P17" s="95"/>
    </row>
    <row r="18" spans="1:16">
      <c r="A18" s="56" t="s">
        <v>35</v>
      </c>
      <c r="B18" s="35"/>
      <c r="C18" s="11" t="s">
        <v>36</v>
      </c>
      <c r="D18" s="11" t="s">
        <v>37</v>
      </c>
      <c r="E18" s="41">
        <v>1</v>
      </c>
      <c r="F18" s="41">
        <v>6</v>
      </c>
      <c r="G18" s="41">
        <v>500</v>
      </c>
      <c r="H18" s="59">
        <f t="shared" si="6"/>
        <v>0</v>
      </c>
      <c r="I18" s="106">
        <f t="shared" si="7"/>
        <v>3000</v>
      </c>
      <c r="J18" s="59">
        <f t="shared" si="8"/>
        <v>3000</v>
      </c>
      <c r="K18" s="97"/>
      <c r="L18" s="97"/>
      <c r="M18" s="97"/>
      <c r="N18" s="107"/>
      <c r="O18" s="107"/>
      <c r="P18" s="95"/>
    </row>
    <row r="19" spans="1:16">
      <c r="A19" s="56"/>
      <c r="B19" s="35"/>
      <c r="C19" s="11" t="s">
        <v>38</v>
      </c>
      <c r="D19" s="11" t="s">
        <v>39</v>
      </c>
      <c r="E19" s="41">
        <v>4</v>
      </c>
      <c r="F19" s="41">
        <v>1</v>
      </c>
      <c r="G19" s="41">
        <v>200</v>
      </c>
      <c r="H19" s="59">
        <f>E19*F19*G19*0%</f>
        <v>0</v>
      </c>
      <c r="I19" s="106">
        <f>E19*F19*G19*100%</f>
        <v>800</v>
      </c>
      <c r="J19" s="59">
        <f>H19+I19</f>
        <v>800</v>
      </c>
      <c r="K19" s="97"/>
      <c r="L19" s="97"/>
      <c r="M19" s="97"/>
      <c r="N19" s="107"/>
      <c r="O19" s="107"/>
      <c r="P19" s="95"/>
    </row>
    <row r="20" spans="1:16">
      <c r="A20" s="52"/>
      <c r="B20" s="52"/>
      <c r="C20" s="61" t="s">
        <v>40</v>
      </c>
      <c r="D20" s="52"/>
      <c r="E20" s="52"/>
      <c r="F20" s="52"/>
      <c r="G20" s="52"/>
      <c r="H20" s="53">
        <f>H13+H14+H15+H16+H17+H18+H19</f>
        <v>0</v>
      </c>
      <c r="I20" s="53">
        <f>I13+I14+I15+I16+I17+I18+I19</f>
        <v>20375</v>
      </c>
      <c r="J20" s="53">
        <f>J13+J14+J15+J16+J17+J18+J19</f>
        <v>20375</v>
      </c>
      <c r="K20" s="97"/>
      <c r="L20" s="97"/>
      <c r="M20" s="97"/>
      <c r="N20" s="107"/>
      <c r="O20" s="107"/>
      <c r="P20" s="95"/>
    </row>
    <row r="21" spans="1:16">
      <c r="A21" s="34" t="s">
        <v>41</v>
      </c>
      <c r="B21" s="35"/>
      <c r="C21" s="35"/>
      <c r="D21" s="35"/>
      <c r="E21" s="35"/>
      <c r="F21" s="54"/>
      <c r="G21" s="54"/>
      <c r="H21" s="62"/>
      <c r="I21" s="108"/>
      <c r="J21" s="109"/>
      <c r="K21" s="96"/>
      <c r="L21" s="97"/>
      <c r="M21" s="97"/>
      <c r="N21" s="95"/>
      <c r="O21" s="95"/>
      <c r="P21" s="95"/>
    </row>
    <row r="22" spans="1:16">
      <c r="A22" s="41" t="s">
        <v>42</v>
      </c>
      <c r="B22" s="35"/>
      <c r="C22" s="63" t="s">
        <v>43</v>
      </c>
      <c r="D22" s="12" t="s">
        <v>44</v>
      </c>
      <c r="E22" s="64">
        <v>1</v>
      </c>
      <c r="F22" s="65">
        <v>1</v>
      </c>
      <c r="G22" s="65">
        <v>650</v>
      </c>
      <c r="H22" s="50">
        <f>E22*F22*G22*25%</f>
        <v>162.5</v>
      </c>
      <c r="I22" s="104">
        <f>E22*F22*G22*75%</f>
        <v>487.5</v>
      </c>
      <c r="J22" s="50">
        <f>H22+I22</f>
        <v>650</v>
      </c>
      <c r="K22" s="97"/>
      <c r="L22" s="97"/>
      <c r="M22" s="97"/>
      <c r="N22" s="95"/>
      <c r="O22" s="95"/>
      <c r="P22" s="95"/>
    </row>
    <row r="23" ht="27.6" spans="1:16">
      <c r="A23" s="41" t="s">
        <v>45</v>
      </c>
      <c r="B23" s="35"/>
      <c r="C23" s="13" t="s">
        <v>46</v>
      </c>
      <c r="D23" s="12" t="s">
        <v>44</v>
      </c>
      <c r="E23" s="64">
        <v>1</v>
      </c>
      <c r="F23" s="65">
        <v>1</v>
      </c>
      <c r="G23" s="65">
        <v>500</v>
      </c>
      <c r="H23" s="50">
        <f>E23*F23*G23*25%</f>
        <v>125</v>
      </c>
      <c r="I23" s="104">
        <f>E23*F23*G23*75%</f>
        <v>375</v>
      </c>
      <c r="J23" s="50">
        <f>H23+I23</f>
        <v>500</v>
      </c>
      <c r="K23" s="97"/>
      <c r="L23" s="97"/>
      <c r="M23" s="97"/>
      <c r="N23" s="95"/>
      <c r="O23" s="95"/>
      <c r="P23" s="95"/>
    </row>
    <row r="24" ht="27.6" spans="1:16">
      <c r="A24" s="41" t="s">
        <v>47</v>
      </c>
      <c r="B24" s="35"/>
      <c r="C24" s="13" t="s">
        <v>48</v>
      </c>
      <c r="D24" s="12" t="s">
        <v>44</v>
      </c>
      <c r="E24" s="64">
        <v>1</v>
      </c>
      <c r="F24" s="65">
        <v>1</v>
      </c>
      <c r="G24" s="65">
        <v>350</v>
      </c>
      <c r="H24" s="50">
        <f>E24*F24*G24*25%</f>
        <v>87.5</v>
      </c>
      <c r="I24" s="104">
        <f>E24*F24*G24*75%</f>
        <v>262.5</v>
      </c>
      <c r="J24" s="50">
        <f>H24+I24</f>
        <v>350</v>
      </c>
      <c r="K24" s="97"/>
      <c r="L24" s="97"/>
      <c r="M24" s="97"/>
      <c r="N24" s="95"/>
      <c r="O24" s="95"/>
      <c r="P24" s="95"/>
    </row>
    <row r="25" spans="1:16">
      <c r="A25" s="51"/>
      <c r="B25" s="51"/>
      <c r="C25" s="51" t="s">
        <v>49</v>
      </c>
      <c r="D25" s="51"/>
      <c r="E25" s="51"/>
      <c r="F25" s="52"/>
      <c r="G25" s="52"/>
      <c r="H25" s="53">
        <f>H22+H23+H24</f>
        <v>375</v>
      </c>
      <c r="I25" s="53">
        <f t="shared" ref="I25:J25" si="9">I22+I23+I24</f>
        <v>1125</v>
      </c>
      <c r="J25" s="53">
        <f t="shared" si="9"/>
        <v>1500</v>
      </c>
      <c r="K25" s="97"/>
      <c r="L25" s="97"/>
      <c r="M25" s="97"/>
      <c r="N25" s="95"/>
      <c r="O25" s="95"/>
      <c r="P25" s="95"/>
    </row>
    <row r="26" spans="1:16">
      <c r="A26" s="34" t="s">
        <v>50</v>
      </c>
      <c r="B26" s="35"/>
      <c r="C26" s="35"/>
      <c r="D26" s="35"/>
      <c r="E26" s="35"/>
      <c r="F26" s="66"/>
      <c r="G26" s="66"/>
      <c r="H26" s="37"/>
      <c r="I26" s="110"/>
      <c r="J26" s="37"/>
      <c r="K26" s="97"/>
      <c r="L26" s="97"/>
      <c r="M26" s="97"/>
      <c r="N26" s="95"/>
      <c r="O26" s="95"/>
      <c r="P26" s="95"/>
    </row>
    <row r="27" spans="1:16">
      <c r="A27" s="64" t="s">
        <v>42</v>
      </c>
      <c r="B27" s="35"/>
      <c r="C27" s="56" t="s">
        <v>51</v>
      </c>
      <c r="D27" s="40" t="s">
        <v>52</v>
      </c>
      <c r="E27" s="41">
        <v>1</v>
      </c>
      <c r="F27" s="41">
        <v>6</v>
      </c>
      <c r="G27" s="41">
        <v>250</v>
      </c>
      <c r="H27" s="67">
        <f>E27*F27*G27*25%</f>
        <v>375</v>
      </c>
      <c r="I27" s="111">
        <f>E27*F27*G27*75%</f>
        <v>1125</v>
      </c>
      <c r="J27" s="67">
        <f>H27+I27</f>
        <v>1500</v>
      </c>
      <c r="K27" s="97"/>
      <c r="L27" s="97"/>
      <c r="M27" s="97"/>
      <c r="N27" s="95"/>
      <c r="O27" s="95"/>
      <c r="P27" s="95"/>
    </row>
    <row r="28" spans="1:16">
      <c r="A28" s="41" t="s">
        <v>45</v>
      </c>
      <c r="B28" s="35"/>
      <c r="C28" s="56" t="s">
        <v>53</v>
      </c>
      <c r="D28" s="40" t="s">
        <v>52</v>
      </c>
      <c r="E28" s="41">
        <v>1</v>
      </c>
      <c r="F28" s="41">
        <v>6</v>
      </c>
      <c r="G28" s="41">
        <v>50</v>
      </c>
      <c r="H28" s="67">
        <f>E28*F28*G28*25%</f>
        <v>75</v>
      </c>
      <c r="I28" s="111">
        <f>E28*F28*G28*75%</f>
        <v>225</v>
      </c>
      <c r="J28" s="67">
        <f>H28+I28</f>
        <v>300</v>
      </c>
      <c r="K28" s="97"/>
      <c r="L28" s="97"/>
      <c r="M28" s="97"/>
      <c r="N28" s="95"/>
      <c r="O28" s="95"/>
      <c r="P28" s="95"/>
    </row>
    <row r="29" spans="1:16">
      <c r="A29" s="64" t="s">
        <v>47</v>
      </c>
      <c r="B29" s="35"/>
      <c r="C29" s="56" t="s">
        <v>54</v>
      </c>
      <c r="D29" s="40" t="s">
        <v>52</v>
      </c>
      <c r="E29" s="41">
        <v>1</v>
      </c>
      <c r="F29" s="41">
        <v>6</v>
      </c>
      <c r="G29" s="41">
        <v>150</v>
      </c>
      <c r="H29" s="59">
        <f>E29*F29*G29*25%</f>
        <v>225</v>
      </c>
      <c r="I29" s="112">
        <f>E29*F29*G29*75%</f>
        <v>675</v>
      </c>
      <c r="J29" s="59">
        <f>H29+I29</f>
        <v>900</v>
      </c>
      <c r="K29" s="97"/>
      <c r="L29" s="97"/>
      <c r="M29" s="97"/>
      <c r="N29" s="95"/>
      <c r="O29" s="95"/>
      <c r="P29" s="95"/>
    </row>
    <row r="30" ht="27.6" spans="1:16">
      <c r="A30" s="41" t="s">
        <v>55</v>
      </c>
      <c r="B30" s="35"/>
      <c r="C30" s="56" t="s">
        <v>56</v>
      </c>
      <c r="D30" s="48" t="s">
        <v>57</v>
      </c>
      <c r="E30" s="41">
        <v>10</v>
      </c>
      <c r="F30" s="41">
        <v>6</v>
      </c>
      <c r="G30" s="41">
        <v>10</v>
      </c>
      <c r="H30" s="59">
        <f>E30*F30*G30*25%</f>
        <v>150</v>
      </c>
      <c r="I30" s="112">
        <f>E30*F30*G30*75%</f>
        <v>450</v>
      </c>
      <c r="J30" s="59">
        <f>H30+I30</f>
        <v>600</v>
      </c>
      <c r="K30" s="97"/>
      <c r="L30" s="97"/>
      <c r="M30" s="97"/>
      <c r="N30" s="95"/>
      <c r="O30" s="95"/>
      <c r="P30" s="95"/>
    </row>
    <row r="31" spans="1:16">
      <c r="A31" s="51"/>
      <c r="B31" s="51"/>
      <c r="C31" s="51" t="s">
        <v>58</v>
      </c>
      <c r="D31" s="51"/>
      <c r="E31" s="51"/>
      <c r="F31" s="52"/>
      <c r="G31" s="52"/>
      <c r="H31" s="53">
        <f>H27+H28+H29+H30</f>
        <v>825</v>
      </c>
      <c r="I31" s="53">
        <f t="shared" ref="I31:J31" si="10">I27+I28+I29+I30</f>
        <v>2475</v>
      </c>
      <c r="J31" s="53">
        <f t="shared" si="10"/>
        <v>3300</v>
      </c>
      <c r="K31" s="97"/>
      <c r="L31" s="97"/>
      <c r="M31" s="97"/>
      <c r="N31" s="95"/>
      <c r="O31" s="95"/>
      <c r="P31" s="95"/>
    </row>
    <row r="32" spans="1:16">
      <c r="A32" s="34"/>
      <c r="B32" s="35"/>
      <c r="C32" s="16"/>
      <c r="D32" s="16"/>
      <c r="E32" s="16"/>
      <c r="F32" s="68"/>
      <c r="G32" s="68"/>
      <c r="H32" s="44"/>
      <c r="I32" s="100"/>
      <c r="J32" s="101"/>
      <c r="K32" s="113"/>
      <c r="L32" s="97"/>
      <c r="M32" s="97"/>
      <c r="N32" s="95"/>
      <c r="O32" s="95"/>
      <c r="P32" s="95"/>
    </row>
    <row r="33" spans="1:16">
      <c r="A33" s="34" t="s">
        <v>59</v>
      </c>
      <c r="B33" s="35"/>
      <c r="C33" s="40"/>
      <c r="D33" s="40"/>
      <c r="E33" s="40"/>
      <c r="F33" s="54"/>
      <c r="G33" s="54"/>
      <c r="H33" s="55"/>
      <c r="I33" s="105"/>
      <c r="J33" s="78"/>
      <c r="K33" s="97"/>
      <c r="L33" s="97"/>
      <c r="M33" s="97"/>
      <c r="N33" s="95"/>
      <c r="O33" s="95"/>
      <c r="P33" s="95"/>
    </row>
    <row r="34" spans="1:16">
      <c r="A34" s="41" t="s">
        <v>60</v>
      </c>
      <c r="B34" s="35"/>
      <c r="C34" s="69" t="s">
        <v>61</v>
      </c>
      <c r="D34" s="40" t="s">
        <v>62</v>
      </c>
      <c r="E34" s="41">
        <v>4</v>
      </c>
      <c r="F34" s="41">
        <v>6</v>
      </c>
      <c r="G34" s="41">
        <v>100</v>
      </c>
      <c r="H34" s="59">
        <f>E34*F34*G34*0%</f>
        <v>0</v>
      </c>
      <c r="I34" s="112">
        <f>E34*F34*G34*100%</f>
        <v>2400</v>
      </c>
      <c r="J34" s="59">
        <f>H34+I34</f>
        <v>2400</v>
      </c>
      <c r="K34" s="97"/>
      <c r="L34" s="97"/>
      <c r="M34" s="97"/>
      <c r="N34" s="95"/>
      <c r="O34" s="95"/>
      <c r="P34" s="95"/>
    </row>
    <row r="35" spans="1:16">
      <c r="A35" s="41" t="s">
        <v>63</v>
      </c>
      <c r="B35" s="35"/>
      <c r="C35" s="56" t="s">
        <v>64</v>
      </c>
      <c r="D35" s="40" t="s">
        <v>65</v>
      </c>
      <c r="E35" s="41">
        <v>2</v>
      </c>
      <c r="F35" s="41">
        <v>1</v>
      </c>
      <c r="G35" s="41">
        <v>700</v>
      </c>
      <c r="H35" s="59">
        <f>E35*F35*G35*0%</f>
        <v>0</v>
      </c>
      <c r="I35" s="112">
        <f>E35*F35*G35*100%</f>
        <v>1400</v>
      </c>
      <c r="J35" s="59">
        <f>H35+I35</f>
        <v>1400</v>
      </c>
      <c r="K35" s="97"/>
      <c r="L35" s="97"/>
      <c r="M35" s="97"/>
      <c r="N35" s="95"/>
      <c r="O35" s="95"/>
      <c r="P35" s="95"/>
    </row>
    <row r="36" ht="27.6" spans="1:16">
      <c r="A36" s="41" t="s">
        <v>66</v>
      </c>
      <c r="B36" s="35"/>
      <c r="C36" s="56" t="s">
        <v>67</v>
      </c>
      <c r="D36" s="57" t="s">
        <v>68</v>
      </c>
      <c r="E36" s="41">
        <v>1</v>
      </c>
      <c r="F36" s="41">
        <v>6</v>
      </c>
      <c r="G36" s="41">
        <v>50</v>
      </c>
      <c r="H36" s="59">
        <f>E36*F36*G36*0%</f>
        <v>0</v>
      </c>
      <c r="I36" s="112">
        <f>E36*F36*G36*100%</f>
        <v>300</v>
      </c>
      <c r="J36" s="59">
        <f>H36+I36</f>
        <v>300</v>
      </c>
      <c r="K36" s="97"/>
      <c r="L36" s="97"/>
      <c r="M36" s="97"/>
      <c r="N36" s="95"/>
      <c r="O36" s="95"/>
      <c r="P36" s="95"/>
    </row>
    <row r="37" spans="1:16">
      <c r="A37" s="41" t="s">
        <v>69</v>
      </c>
      <c r="B37" s="35"/>
      <c r="C37" s="56" t="s">
        <v>70</v>
      </c>
      <c r="D37" s="56" t="s">
        <v>65</v>
      </c>
      <c r="E37" s="41">
        <v>10</v>
      </c>
      <c r="F37" s="41">
        <v>1</v>
      </c>
      <c r="G37" s="41">
        <v>12</v>
      </c>
      <c r="H37" s="59">
        <f>E37*F37*G37*25%</f>
        <v>30</v>
      </c>
      <c r="I37" s="112">
        <f>E37*F37*G37*75%</f>
        <v>90</v>
      </c>
      <c r="J37" s="59">
        <f>H37+I37</f>
        <v>120</v>
      </c>
      <c r="K37" s="97"/>
      <c r="L37" s="97"/>
      <c r="M37" s="97"/>
      <c r="N37" s="95"/>
      <c r="O37" s="95"/>
      <c r="P37" s="95"/>
    </row>
    <row r="38" spans="1:16">
      <c r="A38" s="41" t="s">
        <v>71</v>
      </c>
      <c r="B38" s="35"/>
      <c r="C38" s="56" t="s">
        <v>72</v>
      </c>
      <c r="D38" s="56" t="s">
        <v>65</v>
      </c>
      <c r="E38" s="41">
        <v>4</v>
      </c>
      <c r="F38" s="41">
        <v>1</v>
      </c>
      <c r="G38" s="41">
        <v>30</v>
      </c>
      <c r="H38" s="59">
        <f>E38*F38*G38*0%</f>
        <v>0</v>
      </c>
      <c r="I38" s="112">
        <f>E38*F38*G38*100%</f>
        <v>120</v>
      </c>
      <c r="J38" s="59">
        <f>H38+I38</f>
        <v>120</v>
      </c>
      <c r="K38" s="97"/>
      <c r="L38" s="97"/>
      <c r="M38" s="97"/>
      <c r="N38" s="95"/>
      <c r="O38" s="95"/>
      <c r="P38" s="95"/>
    </row>
    <row r="39" spans="1:16">
      <c r="A39" s="52"/>
      <c r="B39" s="52"/>
      <c r="C39" s="61" t="s">
        <v>73</v>
      </c>
      <c r="D39" s="52"/>
      <c r="E39" s="52"/>
      <c r="F39" s="52"/>
      <c r="G39" s="52"/>
      <c r="H39" s="53">
        <f>H34+H35+H36+H37+H38</f>
        <v>30</v>
      </c>
      <c r="I39" s="53">
        <f t="shared" ref="I39:J39" si="11">I34+I35+I36+I37+I38</f>
        <v>4310</v>
      </c>
      <c r="J39" s="53">
        <f t="shared" si="11"/>
        <v>4340</v>
      </c>
      <c r="K39" s="97"/>
      <c r="L39" s="97"/>
      <c r="M39" s="97"/>
      <c r="N39" s="95"/>
      <c r="O39" s="95"/>
      <c r="P39" s="95"/>
    </row>
    <row r="40" spans="1:16">
      <c r="A40" s="70"/>
      <c r="B40" s="35"/>
      <c r="C40" s="35"/>
      <c r="D40" s="35"/>
      <c r="E40" s="35"/>
      <c r="F40" s="54"/>
      <c r="G40" s="54"/>
      <c r="H40" s="55"/>
      <c r="I40" s="105"/>
      <c r="J40" s="78"/>
      <c r="K40" s="114"/>
      <c r="L40" s="114"/>
      <c r="M40" s="114"/>
      <c r="N40" s="95"/>
      <c r="O40" s="95"/>
      <c r="P40" s="95"/>
    </row>
    <row r="41" spans="1:16">
      <c r="A41" s="34" t="s">
        <v>74</v>
      </c>
      <c r="B41" s="35"/>
      <c r="C41" s="35"/>
      <c r="D41" s="35"/>
      <c r="E41" s="35"/>
      <c r="F41" s="54"/>
      <c r="G41" s="54"/>
      <c r="H41" s="55"/>
      <c r="I41" s="105"/>
      <c r="J41" s="78"/>
      <c r="K41" s="95"/>
      <c r="L41" s="97"/>
      <c r="M41" s="97"/>
      <c r="N41" s="95"/>
      <c r="O41" s="95"/>
      <c r="P41" s="95"/>
    </row>
    <row r="42" ht="27.6" spans="1:16">
      <c r="A42" s="64" t="s">
        <v>75</v>
      </c>
      <c r="B42" s="35"/>
      <c r="C42" s="57" t="s">
        <v>76</v>
      </c>
      <c r="D42" s="57" t="s">
        <v>62</v>
      </c>
      <c r="E42" s="41">
        <v>2</v>
      </c>
      <c r="F42" s="41">
        <v>6</v>
      </c>
      <c r="G42" s="41">
        <v>200</v>
      </c>
      <c r="H42" s="59">
        <f>E42*F42*G42*0%</f>
        <v>0</v>
      </c>
      <c r="I42" s="112">
        <f>E42*F42*G42*100%</f>
        <v>2400</v>
      </c>
      <c r="J42" s="59">
        <f>H42+I42</f>
        <v>2400</v>
      </c>
      <c r="K42" s="97"/>
      <c r="L42" s="97"/>
      <c r="M42" s="97"/>
      <c r="N42" s="95"/>
      <c r="O42" s="95"/>
      <c r="P42" s="95"/>
    </row>
    <row r="43" spans="1:16">
      <c r="A43" s="64" t="s">
        <v>77</v>
      </c>
      <c r="B43" s="35"/>
      <c r="C43" s="40" t="s">
        <v>78</v>
      </c>
      <c r="D43" s="40" t="s">
        <v>79</v>
      </c>
      <c r="E43" s="41">
        <v>2</v>
      </c>
      <c r="F43" s="41">
        <v>6</v>
      </c>
      <c r="G43" s="41">
        <v>50</v>
      </c>
      <c r="H43" s="59">
        <f>E43*F43*G43*0%</f>
        <v>0</v>
      </c>
      <c r="I43" s="112">
        <f>E43*F43*G43*100%</f>
        <v>600</v>
      </c>
      <c r="J43" s="59">
        <f>H43+I43</f>
        <v>600</v>
      </c>
      <c r="K43" s="97"/>
      <c r="L43" s="97"/>
      <c r="M43" s="97"/>
      <c r="N43" s="95"/>
      <c r="O43" s="95"/>
      <c r="P43" s="95"/>
    </row>
    <row r="44" spans="1:16">
      <c r="A44" s="64" t="s">
        <v>80</v>
      </c>
      <c r="B44" s="35"/>
      <c r="C44" s="40" t="s">
        <v>81</v>
      </c>
      <c r="D44" s="40" t="s">
        <v>82</v>
      </c>
      <c r="E44" s="41">
        <v>2</v>
      </c>
      <c r="F44" s="41">
        <v>6</v>
      </c>
      <c r="G44" s="41">
        <v>50</v>
      </c>
      <c r="H44" s="59">
        <f>E44*F44*G44*0%</f>
        <v>0</v>
      </c>
      <c r="I44" s="112">
        <f>E44*F44*G44*100%</f>
        <v>600</v>
      </c>
      <c r="J44" s="59">
        <f>H44+I44</f>
        <v>600</v>
      </c>
      <c r="K44" s="97"/>
      <c r="L44" s="97"/>
      <c r="M44" s="97"/>
      <c r="N44" s="95"/>
      <c r="O44" s="95"/>
      <c r="P44" s="95"/>
    </row>
    <row r="45" spans="1:16">
      <c r="A45" s="52"/>
      <c r="B45" s="52"/>
      <c r="C45" s="61" t="s">
        <v>83</v>
      </c>
      <c r="D45" s="52"/>
      <c r="E45" s="52"/>
      <c r="F45" s="52"/>
      <c r="G45" s="52"/>
      <c r="H45" s="53">
        <f>H42+H43+H44</f>
        <v>0</v>
      </c>
      <c r="I45" s="53">
        <f t="shared" ref="I45:J45" si="12">I42+I43+I44</f>
        <v>3600</v>
      </c>
      <c r="J45" s="53">
        <f t="shared" si="12"/>
        <v>3600</v>
      </c>
      <c r="K45" s="97"/>
      <c r="L45" s="97"/>
      <c r="M45" s="97"/>
      <c r="N45" s="95"/>
      <c r="O45" s="95"/>
      <c r="P45" s="95"/>
    </row>
    <row r="46" spans="1:16">
      <c r="A46" s="34"/>
      <c r="B46" s="35"/>
      <c r="C46" s="16"/>
      <c r="D46" s="16"/>
      <c r="E46" s="16"/>
      <c r="F46" s="54"/>
      <c r="G46" s="54"/>
      <c r="H46" s="55"/>
      <c r="I46" s="105"/>
      <c r="J46" s="78"/>
      <c r="K46" s="97"/>
      <c r="L46" s="97"/>
      <c r="M46" s="97"/>
      <c r="N46" s="95"/>
      <c r="O46" s="95"/>
      <c r="P46" s="95"/>
    </row>
    <row r="47" spans="1:16">
      <c r="A47" s="34" t="s">
        <v>84</v>
      </c>
      <c r="B47" s="35"/>
      <c r="C47" s="35"/>
      <c r="D47" s="35"/>
      <c r="E47" s="35"/>
      <c r="F47" s="54"/>
      <c r="G47" s="54"/>
      <c r="H47" s="55"/>
      <c r="I47" s="105"/>
      <c r="J47" s="78"/>
      <c r="K47" s="113"/>
      <c r="L47" s="113"/>
      <c r="M47" s="113"/>
      <c r="N47" s="95"/>
      <c r="O47" s="95"/>
      <c r="P47" s="95"/>
    </row>
    <row r="48" spans="1:16">
      <c r="A48" s="56" t="s">
        <v>85</v>
      </c>
      <c r="B48" s="35"/>
      <c r="C48" s="40" t="s">
        <v>86</v>
      </c>
      <c r="D48" s="40" t="s">
        <v>87</v>
      </c>
      <c r="E48" s="64">
        <v>4</v>
      </c>
      <c r="F48" s="41">
        <v>6</v>
      </c>
      <c r="G48" s="41">
        <v>50</v>
      </c>
      <c r="H48" s="59">
        <f>E48*F48*G48*0%</f>
        <v>0</v>
      </c>
      <c r="I48" s="115">
        <f>E48*F48*G48*100%</f>
        <v>1200</v>
      </c>
      <c r="J48" s="59">
        <f>H48+I48</f>
        <v>1200</v>
      </c>
      <c r="K48" s="113"/>
      <c r="L48" s="113"/>
      <c r="M48" s="113"/>
      <c r="N48" s="95"/>
      <c r="O48" s="95"/>
      <c r="P48" s="95"/>
    </row>
    <row r="49" spans="1:16">
      <c r="A49" s="56" t="s">
        <v>88</v>
      </c>
      <c r="B49" s="35"/>
      <c r="C49" s="63" t="s">
        <v>89</v>
      </c>
      <c r="D49" s="63" t="s">
        <v>89</v>
      </c>
      <c r="E49" s="64">
        <v>1</v>
      </c>
      <c r="F49" s="41">
        <v>1</v>
      </c>
      <c r="G49" s="41">
        <v>1500</v>
      </c>
      <c r="H49" s="59">
        <f>E49*F49*G49*0%</f>
        <v>0</v>
      </c>
      <c r="I49" s="115">
        <f>E49*F49*G49*100%</f>
        <v>1500</v>
      </c>
      <c r="J49" s="59">
        <f>H49+I49</f>
        <v>1500</v>
      </c>
      <c r="K49" s="97"/>
      <c r="L49" s="97"/>
      <c r="M49" s="97"/>
      <c r="N49" s="95"/>
      <c r="O49" s="95"/>
      <c r="P49" s="95"/>
    </row>
    <row r="50" ht="13.2" customHeight="1" spans="1:16">
      <c r="A50" s="52"/>
      <c r="B50" s="52"/>
      <c r="C50" s="61" t="s">
        <v>90</v>
      </c>
      <c r="D50" s="52"/>
      <c r="E50" s="52"/>
      <c r="F50" s="52"/>
      <c r="G50" s="52"/>
      <c r="H50" s="53">
        <f>H48+H49</f>
        <v>0</v>
      </c>
      <c r="I50" s="53">
        <f>I48+I49</f>
        <v>2700</v>
      </c>
      <c r="J50" s="53">
        <f>J48+J49</f>
        <v>2700</v>
      </c>
      <c r="K50" s="97"/>
      <c r="L50" s="97"/>
      <c r="M50" s="97"/>
      <c r="N50" s="95"/>
      <c r="O50" s="95"/>
      <c r="P50" s="95"/>
    </row>
    <row r="51" spans="1:16">
      <c r="A51" s="71"/>
      <c r="B51" s="71"/>
      <c r="C51" s="72" t="s">
        <v>91</v>
      </c>
      <c r="D51" s="71"/>
      <c r="E51" s="71"/>
      <c r="F51" s="71"/>
      <c r="G51" s="71"/>
      <c r="H51" s="73">
        <f>H11+H25+H31+H39+H45+H50+H20</f>
        <v>2355</v>
      </c>
      <c r="I51" s="73">
        <f>I11+I25+I31+I39+I45+I50+I20</f>
        <v>43780</v>
      </c>
      <c r="J51" s="73">
        <f>J11+J25+J31+J39+J45+J50+J20</f>
        <v>46135</v>
      </c>
      <c r="K51" s="97"/>
      <c r="L51" s="97"/>
      <c r="M51" s="97"/>
      <c r="N51" s="95"/>
      <c r="O51" s="95"/>
      <c r="P51" s="95"/>
    </row>
    <row r="52" spans="1:16">
      <c r="A52" s="70"/>
      <c r="B52" s="35"/>
      <c r="C52" s="74"/>
      <c r="D52" s="74"/>
      <c r="E52" s="74"/>
      <c r="F52" s="75"/>
      <c r="G52" s="75"/>
      <c r="H52" s="76"/>
      <c r="I52" s="116"/>
      <c r="J52" s="78"/>
      <c r="K52" s="96"/>
      <c r="L52" s="97"/>
      <c r="M52" s="97"/>
      <c r="N52" s="95"/>
      <c r="O52" s="95"/>
      <c r="P52" s="95"/>
    </row>
    <row r="53" ht="14.4" customHeight="1" spans="1:16">
      <c r="A53" s="30"/>
      <c r="B53" s="30"/>
      <c r="C53" s="31" t="s">
        <v>92</v>
      </c>
      <c r="D53" s="30"/>
      <c r="E53" s="30"/>
      <c r="F53" s="32"/>
      <c r="G53" s="32"/>
      <c r="H53" s="33"/>
      <c r="I53" s="32"/>
      <c r="J53" s="32"/>
      <c r="K53" s="97"/>
      <c r="L53" s="97"/>
      <c r="M53" s="97"/>
      <c r="N53" s="95"/>
      <c r="O53" s="95"/>
      <c r="P53" s="95"/>
    </row>
    <row r="54" spans="1:16">
      <c r="A54" s="70"/>
      <c r="B54" s="35"/>
      <c r="C54" s="40" t="s">
        <v>93</v>
      </c>
      <c r="D54" s="40" t="s">
        <v>94</v>
      </c>
      <c r="E54" s="77">
        <v>1</v>
      </c>
      <c r="F54" s="78">
        <v>1</v>
      </c>
      <c r="G54" s="41">
        <v>100</v>
      </c>
      <c r="H54" s="79">
        <f>E54*F54*G54</f>
        <v>100</v>
      </c>
      <c r="I54" s="117">
        <v>1220</v>
      </c>
      <c r="J54" s="118">
        <f>H54+I54</f>
        <v>1320</v>
      </c>
      <c r="K54" s="97"/>
      <c r="L54" s="97"/>
      <c r="M54" s="97"/>
      <c r="N54" s="95"/>
      <c r="O54" s="95"/>
      <c r="P54" s="95"/>
    </row>
    <row r="55" spans="1:16">
      <c r="A55" s="70"/>
      <c r="B55" s="35"/>
      <c r="C55" s="35"/>
      <c r="D55" s="35"/>
      <c r="E55" s="35"/>
      <c r="F55" s="78"/>
      <c r="G55" s="78"/>
      <c r="H55" s="78"/>
      <c r="I55" s="119"/>
      <c r="J55" s="109"/>
      <c r="K55" s="97"/>
      <c r="L55" s="97"/>
      <c r="M55" s="97"/>
      <c r="N55" s="95"/>
      <c r="O55" s="95"/>
      <c r="P55" s="95"/>
    </row>
    <row r="56" spans="1:16">
      <c r="A56" s="71"/>
      <c r="B56" s="71"/>
      <c r="C56" s="72" t="s">
        <v>95</v>
      </c>
      <c r="D56" s="71"/>
      <c r="E56" s="71"/>
      <c r="F56" s="71"/>
      <c r="G56" s="71"/>
      <c r="H56" s="73">
        <f>H51+H54</f>
        <v>2455</v>
      </c>
      <c r="I56" s="73">
        <f t="shared" ref="I56:J56" si="13">I51+I54</f>
        <v>45000</v>
      </c>
      <c r="J56" s="73">
        <f t="shared" si="13"/>
        <v>47455</v>
      </c>
      <c r="K56" s="95"/>
      <c r="L56" s="95"/>
      <c r="M56" s="95"/>
      <c r="N56" s="95"/>
      <c r="O56" s="95"/>
      <c r="P56" s="95"/>
    </row>
    <row r="57" spans="1:16">
      <c r="A57" s="80"/>
      <c r="B57" s="25"/>
      <c r="C57" s="25"/>
      <c r="D57" s="25"/>
      <c r="E57" s="25"/>
      <c r="F57" s="81"/>
      <c r="G57" s="81"/>
      <c r="H57" s="81"/>
      <c r="I57" s="81"/>
      <c r="J57" s="81"/>
      <c r="K57" s="95"/>
      <c r="L57" s="95"/>
      <c r="M57" s="95"/>
      <c r="N57" s="95"/>
      <c r="O57" s="95"/>
      <c r="P57" s="95"/>
    </row>
    <row r="58" spans="1:16">
      <c r="A58" s="24"/>
      <c r="B58" s="25"/>
      <c r="C58" s="25"/>
      <c r="D58" s="25"/>
      <c r="E58" s="25"/>
      <c r="F58" s="82"/>
      <c r="G58" s="82"/>
      <c r="I58" s="82"/>
      <c r="J58" s="82"/>
      <c r="K58" s="95"/>
      <c r="L58" s="95"/>
      <c r="M58" s="95"/>
      <c r="N58" s="95"/>
      <c r="O58" s="95"/>
      <c r="P58" s="95"/>
    </row>
    <row r="59" spans="1:16">
      <c r="A59" s="83"/>
      <c r="B59" s="84"/>
      <c r="C59" s="25"/>
      <c r="D59" s="25"/>
      <c r="E59" s="25"/>
      <c r="F59" s="85"/>
      <c r="G59" s="85"/>
      <c r="H59" s="85"/>
      <c r="I59" s="85"/>
      <c r="J59" s="85"/>
      <c r="K59" s="95"/>
      <c r="L59" s="95"/>
      <c r="M59" s="95"/>
      <c r="N59" s="95"/>
      <c r="O59" s="95"/>
      <c r="P59" s="95"/>
    </row>
    <row r="60" spans="1:16">
      <c r="A60" s="83"/>
      <c r="B60" s="84"/>
      <c r="C60" s="86"/>
      <c r="D60" s="86"/>
      <c r="E60" s="86"/>
      <c r="F60" s="82"/>
      <c r="G60" s="82"/>
      <c r="H60" s="85"/>
      <c r="I60" s="85"/>
      <c r="J60" s="85"/>
      <c r="K60" s="95"/>
      <c r="L60" s="95"/>
      <c r="M60" s="95"/>
      <c r="N60" s="95"/>
      <c r="O60" s="95"/>
      <c r="P60" s="95"/>
    </row>
    <row r="61" spans="1:16">
      <c r="A61" s="83"/>
      <c r="B61" s="84"/>
      <c r="C61" s="86"/>
      <c r="D61" s="86"/>
      <c r="E61" s="86"/>
      <c r="F61" s="82"/>
      <c r="G61" s="82"/>
      <c r="H61" s="85"/>
      <c r="I61" s="85"/>
      <c r="J61" s="85"/>
      <c r="K61" s="95"/>
      <c r="L61" s="95"/>
      <c r="M61" s="95"/>
      <c r="N61" s="95"/>
      <c r="O61" s="95"/>
      <c r="P61" s="95"/>
    </row>
    <row r="62" spans="1:10">
      <c r="A62" s="87"/>
      <c r="B62" s="88"/>
      <c r="C62" s="86"/>
      <c r="D62" s="86"/>
      <c r="E62" s="86"/>
      <c r="F62" s="89"/>
      <c r="G62" s="89"/>
      <c r="H62" s="90"/>
      <c r="I62" s="120"/>
      <c r="J62" s="120"/>
    </row>
    <row r="63" spans="3:8">
      <c r="C63" s="91"/>
      <c r="D63" s="91"/>
      <c r="E63" s="91"/>
      <c r="F63" s="92"/>
      <c r="G63" s="92"/>
      <c r="H63" s="93"/>
    </row>
    <row r="64" spans="3:5">
      <c r="C64" s="94"/>
      <c r="D64" s="94"/>
      <c r="E64" s="94"/>
    </row>
    <row r="71" spans="3:5">
      <c r="C71" s="94"/>
      <c r="D71" s="94"/>
      <c r="E71" s="94"/>
    </row>
    <row r="72" spans="3:7">
      <c r="C72" s="94"/>
      <c r="D72" s="94"/>
      <c r="E72" s="94"/>
      <c r="F72" s="92"/>
      <c r="G72" s="92"/>
    </row>
    <row r="73" spans="3:5">
      <c r="C73" s="94"/>
      <c r="D73" s="94"/>
      <c r="E73" s="94"/>
    </row>
    <row r="74" spans="3:5">
      <c r="C74" s="94"/>
      <c r="D74" s="94"/>
      <c r="E74" s="94"/>
    </row>
    <row r="76" spans="1:1">
      <c r="A76" s="121"/>
    </row>
    <row r="77" spans="1:1">
      <c r="A77" s="121"/>
    </row>
    <row r="78" spans="1:1">
      <c r="A78" s="122"/>
    </row>
    <row r="79" spans="1:7">
      <c r="A79" s="122"/>
      <c r="F79" s="92"/>
      <c r="G79" s="92"/>
    </row>
    <row r="80" spans="1:7">
      <c r="A80" s="122"/>
      <c r="F80" s="92"/>
      <c r="G80" s="92"/>
    </row>
    <row r="81" spans="1:7">
      <c r="A81" s="122"/>
      <c r="F81" s="92"/>
      <c r="G81" s="92"/>
    </row>
    <row r="82" spans="6:7">
      <c r="F82" s="123"/>
      <c r="G82" s="123"/>
    </row>
    <row r="83" spans="6:7">
      <c r="F83" s="92"/>
      <c r="G83" s="92"/>
    </row>
    <row r="84" spans="1:7">
      <c r="A84" s="121"/>
      <c r="F84" s="92"/>
      <c r="G84" s="92"/>
    </row>
    <row r="85" spans="1:7">
      <c r="A85" s="121"/>
      <c r="F85" s="92"/>
      <c r="G85" s="92"/>
    </row>
    <row r="86" spans="1:7">
      <c r="A86" s="121"/>
      <c r="F86" s="92"/>
      <c r="G86" s="92"/>
    </row>
    <row r="87" spans="1:7">
      <c r="A87" s="122"/>
      <c r="F87" s="92"/>
      <c r="G87" s="92"/>
    </row>
    <row r="88" spans="1:7">
      <c r="A88" s="122"/>
      <c r="F88" s="92"/>
      <c r="G88" s="92"/>
    </row>
    <row r="89" spans="1:7">
      <c r="A89" s="122"/>
      <c r="F89" s="92"/>
      <c r="G89" s="92"/>
    </row>
    <row r="90" spans="1:7">
      <c r="A90" s="122"/>
      <c r="F90" s="92"/>
      <c r="G90" s="92"/>
    </row>
    <row r="91" spans="6:7">
      <c r="F91" s="92"/>
      <c r="G91" s="92"/>
    </row>
    <row r="92" spans="6:7">
      <c r="F92" s="92"/>
      <c r="G92" s="92"/>
    </row>
    <row r="93" spans="6:7">
      <c r="F93" s="92"/>
      <c r="G93" s="92"/>
    </row>
  </sheetData>
  <printOptions horizontalCentered="1"/>
  <pageMargins left="1" right="1" top="1" bottom="1" header="0.5" footer="0.5"/>
  <pageSetup paperSize="1" scale="75" fitToWidth="0" fitToHeight="0" orientation="portrait"/>
  <headerFooter>
    <oddHeader>&amp;R&amp;10 
&amp;"Times New Roman,Italic"Organization Legal Name&amp;"Times New Roman,Regular"</oddHead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3"/>
  <sheetViews>
    <sheetView tabSelected="1" topLeftCell="C11" workbookViewId="0">
      <selection activeCell="F16" sqref="F14:F16"/>
    </sheetView>
  </sheetViews>
  <sheetFormatPr defaultColWidth="11" defaultRowHeight="13.8" outlineLevelCol="5"/>
  <cols>
    <col min="1" max="1" width="3.33333333333333" customWidth="1"/>
    <col min="2" max="2" width="29" customWidth="1"/>
    <col min="3" max="4" width="13.7777777777778" customWidth="1"/>
    <col min="5" max="5" width="12.7777777777778" customWidth="1"/>
    <col min="6" max="6" width="37.8888888888889" customWidth="1"/>
  </cols>
  <sheetData>
    <row r="1" spans="1:6">
      <c r="A1" s="1" t="s">
        <v>96</v>
      </c>
      <c r="B1" s="2"/>
      <c r="C1" s="2"/>
      <c r="D1" s="2"/>
      <c r="E1" s="2"/>
      <c r="F1" s="2"/>
    </row>
    <row r="2" spans="1:6">
      <c r="A2" s="3"/>
      <c r="B2" s="3"/>
      <c r="C2" s="3"/>
      <c r="D2" s="3"/>
      <c r="E2" s="3"/>
      <c r="F2" s="3"/>
    </row>
    <row r="3" ht="41.4" spans="1:6">
      <c r="A3" s="4"/>
      <c r="B3" s="5" t="s">
        <v>0</v>
      </c>
      <c r="C3" s="6" t="s">
        <v>5</v>
      </c>
      <c r="D3" s="6" t="s">
        <v>6</v>
      </c>
      <c r="E3" s="6" t="s">
        <v>97</v>
      </c>
      <c r="F3" s="5" t="s">
        <v>98</v>
      </c>
    </row>
    <row r="4" ht="124.2" spans="1:6">
      <c r="A4" s="7">
        <v>1</v>
      </c>
      <c r="B4" s="8" t="s">
        <v>99</v>
      </c>
      <c r="C4" s="9">
        <f>'Detailed Budget'!H11</f>
        <v>1125</v>
      </c>
      <c r="D4" s="10">
        <f>'Detailed Budget'!I11</f>
        <v>9195</v>
      </c>
      <c r="E4" s="9">
        <f>C4+D4</f>
        <v>10320</v>
      </c>
      <c r="F4" s="11" t="s">
        <v>100</v>
      </c>
    </row>
    <row r="5" ht="391" customHeight="1" spans="1:6">
      <c r="A5" s="7">
        <v>2</v>
      </c>
      <c r="B5" s="12" t="s">
        <v>101</v>
      </c>
      <c r="C5" s="9">
        <f>'Detailed Budget'!H20</f>
        <v>0</v>
      </c>
      <c r="D5" s="10">
        <f>'Detailed Budget'!I20</f>
        <v>20375</v>
      </c>
      <c r="E5" s="7">
        <f>C5+D5</f>
        <v>20375</v>
      </c>
      <c r="F5" s="13" t="s">
        <v>102</v>
      </c>
    </row>
    <row r="6" ht="115" customHeight="1" spans="1:6">
      <c r="A6" s="7">
        <v>3</v>
      </c>
      <c r="B6" s="14" t="s">
        <v>103</v>
      </c>
      <c r="C6" s="7">
        <v>375</v>
      </c>
      <c r="D6" s="15">
        <v>1125</v>
      </c>
      <c r="E6" s="7">
        <v>1500</v>
      </c>
      <c r="F6" s="11" t="s">
        <v>104</v>
      </c>
    </row>
    <row r="7" ht="181.2" customHeight="1" spans="1:6">
      <c r="A7" s="7">
        <v>4</v>
      </c>
      <c r="B7" s="12" t="s">
        <v>105</v>
      </c>
      <c r="C7" s="9">
        <v>825</v>
      </c>
      <c r="D7" s="10">
        <v>2475</v>
      </c>
      <c r="E7" s="7">
        <f>C7+D7</f>
        <v>3300</v>
      </c>
      <c r="F7" s="11" t="s">
        <v>106</v>
      </c>
    </row>
    <row r="8" ht="250" customHeight="1" spans="1:6">
      <c r="A8" s="7">
        <v>5</v>
      </c>
      <c r="B8" s="12" t="s">
        <v>107</v>
      </c>
      <c r="C8" s="9">
        <f>'Detailed Budget'!H39</f>
        <v>30</v>
      </c>
      <c r="D8" s="10">
        <f>'Detailed Budget'!I39</f>
        <v>4310</v>
      </c>
      <c r="E8" s="7">
        <f>C8+D8</f>
        <v>4340</v>
      </c>
      <c r="F8" s="11" t="s">
        <v>108</v>
      </c>
    </row>
    <row r="9" ht="193.2" spans="1:6">
      <c r="A9" s="7">
        <v>6</v>
      </c>
      <c r="B9" s="12" t="s">
        <v>109</v>
      </c>
      <c r="C9" s="9">
        <f>'Detailed Budget'!H45</f>
        <v>0</v>
      </c>
      <c r="D9" s="10">
        <f>'Detailed Budget'!I45</f>
        <v>3600</v>
      </c>
      <c r="E9" s="7">
        <f t="shared" ref="E9:E11" si="0">C9+D9</f>
        <v>3600</v>
      </c>
      <c r="F9" s="13" t="s">
        <v>110</v>
      </c>
    </row>
    <row r="10" ht="193.2" spans="1:6">
      <c r="A10" s="7">
        <v>7</v>
      </c>
      <c r="B10" s="12" t="s">
        <v>111</v>
      </c>
      <c r="C10" s="9">
        <f>'Detailed Budget'!H45</f>
        <v>0</v>
      </c>
      <c r="D10" s="10">
        <f>'Detailed Budget'!I50</f>
        <v>2700</v>
      </c>
      <c r="E10" s="7">
        <f t="shared" si="0"/>
        <v>2700</v>
      </c>
      <c r="F10" s="13" t="s">
        <v>112</v>
      </c>
    </row>
    <row r="11" ht="110.4" spans="1:6">
      <c r="A11" s="7">
        <v>8</v>
      </c>
      <c r="B11" s="12" t="s">
        <v>93</v>
      </c>
      <c r="C11" s="7">
        <f>'Detailed Budget'!H54</f>
        <v>100</v>
      </c>
      <c r="D11" s="15">
        <f>'Detailed Budget'!I54</f>
        <v>1220</v>
      </c>
      <c r="E11" s="7">
        <f t="shared" si="0"/>
        <v>1320</v>
      </c>
      <c r="F11" s="13" t="s">
        <v>113</v>
      </c>
    </row>
    <row r="12" spans="1:6">
      <c r="A12" s="7"/>
      <c r="B12" s="12"/>
      <c r="C12" s="7"/>
      <c r="D12" s="15"/>
      <c r="E12" s="7"/>
      <c r="F12" s="16"/>
    </row>
    <row r="13" spans="1:6">
      <c r="A13" s="17"/>
      <c r="B13" s="17" t="s">
        <v>114</v>
      </c>
      <c r="C13" s="18">
        <f>SUM(C4:C11)</f>
        <v>2455</v>
      </c>
      <c r="D13" s="18">
        <f>SUM(D4:D11)</f>
        <v>45000</v>
      </c>
      <c r="E13" s="18">
        <f>SUM(E4:E11)</f>
        <v>47455</v>
      </c>
      <c r="F13" s="19"/>
    </row>
  </sheetData>
  <mergeCells count="1">
    <mergeCell ref="A1:F1"/>
  </mergeCells>
  <pageMargins left="0.7" right="0.7" top="0.75" bottom="0.75" header="0.3" footer="0.3"/>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L o n g P r o p e r t i e s   x m l n s = " h t t p : / / s c h e m a s . m i c r o s o f t . c o m / o f f i c e / 2 0 0 6 / m e t a d a t a / l o n g P r o p e r t i e s " / > 
</file>

<file path=customXml/item2.xml>��< ? x m l   v e r s i o n = " 1 . 0 " ? > < p : p r o p e r t i e s   x m l n s : p = " h t t p : / / s c h e m a s . m i c r o s o f t . c o m / o f f i c e / 2 0 0 6 / m e t a d a t a / p r o p e r t i e s "   x m l n s : x s i = " h t t p : / / w w w . w 3 . o r g / 2 0 0 1 / X M L S c h e m a - i n s t a n c e "   x m l n s : p c = " h t t p : / / s c h e m a s . m i c r o s o f t . c o m / o f f i c e / i n f o p a t h / 2 0 0 7 / P a r t n e r C o n t r o l s " > < d o c u m e n t M a n a g e m e n t / > < / p : p r o p e r t i e s > 
</file>

<file path=customXml/item3.xml>��< ? x m l   v e r s i o n = " 1 . 0 " ? > < c t : c o n t e n t T y p e S c h e m a   c t : _ = " "   m a : _ = " "   m a : c o n t e n t T y p e N a m e = " D o c u m e n t "   m a : c o n t e n t T y p e I D = " 0 x 0 1 0 1 0 0 8 2 6 D 4 F D 6 3 9 A 5 5 F 4 E A 8 8 2 9 C A F 0 5 3 6 7 1 E C "   m a : c o n t e n t T y p e V e r s i o n = " 1 "   m a : c o n t e n t T y p e D e s c r i p t i o n = " C r e a t e   a   n e w   d o c u m e n t . "   m a : c o n t e n t T y p e S c o p e = " "   m a : v e r s i o n I D = " 9 8 5 a 8 0 1 c a 4 7 c 0 7 e f 1 5 8 d 4 c 0 9 8 6 c 4 1 f 8 2 "   x m l n s : c t = " h t t p : / / s c h e m a s . m i c r o s o f t . c o m / o f f i c e / 2 0 0 6 / m e t a d a t a / c o n t e n t T y p e "   x m l n s : m a = " h t t p : / / s c h e m a s . m i c r o s o f t . c o m / o f f i c e / 2 0 0 6 / m e t a d a t a / p r o p e r t i e s / m e t a A t t r i b u t e s " >  
 < x s d : s c h e m a   t a r g e t N a m e s p a c e = " h t t p : / / s c h e m a s . m i c r o s o f t . c o m / o f f i c e / 2 0 0 6 / m e t a d a t a / p r o p e r t i e s "   m a : r o o t = " t r u e "   m a : f i e l d s I D = " 5 f 0 2 b c 5 d a 2 c a 1 3 c 9 2 5 c b 1 f d d f 5 4 3 8 0 8 e "   n s 2 : _ = " "   x m l n s : x s d = " h t t p : / / w w w . w 3 . o r g / 2 0 0 1 / X M L S c h e m a "   x m l n s : x s = " h t t p : / / w w w . w 3 . o r g / 2 0 0 1 / X M L S c h e m a "   x m l n s : p = " h t t p : / / s c h e m a s . m i c r o s o f t . c o m / o f f i c e / 2 0 0 6 / m e t a d a t a / p r o p e r t i e s "   x m l n s : n s 2 = " 7 1 c c 0 6 8 5 - 9 c c 9 - 4 0 4 2 - 8 2 6 d - f 4 f 9 7 5 7 7 3 4 d b " >  
 < x s d : i m p o r t   n a m e s p a c e = " 7 1 c c 0 6 8 5 - 9 c c 9 - 4 0 4 2 - 8 2 6 d - f 4 f 9 7 5 7 7 3 4 d b " / >  
 < x s d : e l e m e n t   n a m e = " p r o p e r t i e s " >  
 < x s d : c o m p l e x T y p e >  
 < x s d : s e q u e n c e >  
 < x s d : e l e m e n t   n a m e = " d o c u m e n t M a n a g e m e n t " >  
 < x s d : c o m p l e x T y p e >  
 < x s d : a l l >  
 < x s d : e l e m e n t   r e f = " n s 2 : S h a r e d W i t h U s e r s "   m i n O c c u r s = " 0 " / >  
 < / x s d : a l l >  
 < / x s d : c o m p l e x T y p e >  
 < / x s d : e l e m e n t >  
 < / x s d : s e q u e n c e >  
 < / x s d : c o m p l e x T y p e >  
 < / x s d : e l e m e n t >  
 < / x s d : s c h e m a >  
 < x s d : s c h e m a   t a r g e t N a m e s p a c e = " 7 1 c c 0 6 8 5 - 9 c c 9 - 4 0 4 2 - 8 2 6 d - f 4 f 9 7 5 7 7 3 4 d b "   e l e m e n t F o r m D e f a u l t = " q u a l i f i e d "   x m l n s : x s d = " h t t p : / / w w w . w 3 . o r g / 2 0 0 1 / X M L S c h e m a "   x m l n s : x s = " h t t p : / / w w w . w 3 . o r g / 2 0 0 1 / X M L S c h e m a "   x m l n s : d m s = " h t t p : / / s c h e m a s . m i c r o s o f t . c o m / o f f i c e / 2 0 0 6 / d o c u m e n t M a n a g e m e n t / t y p e s "   x m l n s : p c = " h t t p : / / s c h e m a s . m i c r o s o f t . c o m / o f f i c e / i n f o p a t h / 2 0 0 7 / P a r t n e r C o n t r o l s " >  
 < x s d : i m p o r t   n a m e s p a c e = " h t t p : / / s c h e m a s . m i c r o s o f t . c o m / o f f i c e / 2 0 0 6 / d o c u m e n t M a n a g e m e n t / t y p e s " / >  
 < x s d : i m p o r t   n a m e s p a c e = " h t t p : / / s c h e m a s . m i c r o s o f t . c o m / o f f i c e / i n f o p a t h / 2 0 0 7 / P a r t n e r C o n t r o l s " / >  
 < x s d : e l e m e n t   n a m e = " S h a r e d W i t h U s e r s "   m a : i n d e x = " 8 "   n i l l a b l e = " t r u e "   m a : d i s p l a y N a m e = " S h a r e d   W i t h "   m a : i n t e r n a l N a m e = " S h a r e d W i t h U s e r s "   m a : r e a d O n l y = " t r u e " >  
 < x s d : c o m p l e x T y p e >  
 < x s d : c o m p l e x C o n t e n t >  
 < x s d : e x t e n s i o n   b a s e = " d m s : U s e r M u l t i " >  
 < x s d : s e q u e n c e >  
 < x s d : e l e m e n t   n a m e = " U s e r I n f o "   m i n O c c u r s = " 0 "   m a x O c c u r s = " u n b o u n d e d " >  
 < x s d : c o m p l e x T y p e >  
 < x s d : s e q u e n c e >  
 < x s d : e l e m e n t   n a m e = " D i s p l a y N a m e "   t y p e = " x s d : s t r i n g "   m i n O c c u r s = " 0 " / >  
 < x s d : e l e m e n t   n a m e = " A c c o u n t I d "   t y p e = " d m s : U s e r I d "   m i n O c c u r s = " 0 "   n i l l a b l e = " t r u e " / >  
 < x s d : e l e m e n t   n a m e = " A c c o u n t T y p e "   t y p e = " x s d : s t r i n g "   m i n O c c u r s = " 0 " / >  
 < / x s d : s e q u e n c e >  
 < / x s d : c o m p l e x T y p e >  
 < / x s d : e l e m e n t >  
 < / x s d : s e q u e n c e >  
 < / x s d : e x t e n s i o n >  
 < / x s d : c o m p l e x C o n t e n t >  
 < / x s d : c o m p l e x T y p e >  
 < / x s d : e l e m e n t >  
 < / x s d : s c h e m a >  
 < x s d : s c h e m a   t a r g e t N a m e s p a c e = " h t t p : / / s c h e m a s . o p e n x m l f o r m a t s . o r g / p a c k a g e / 2 0 0 6 / m e t a d a t a / c o r e - p r o p e r t i e s "   e l e m e n t F o r m D e f a u l t = " q u a l i f i e d "   a t t r i b u t e F o r m D e f a u l t = " u n q u a l i f i e d "   b l o c k D e f a u l t = " # a l l "   x m l n s = " h t t p : / / s c h e m a s . o p e n x m l f o r m a t s . o r g / p a c k a g e / 2 0 0 6 / m e t a d a t a / c o r e - p r o p e r t i e s "   x m l n s : x s d = " h t t p : / / w w w . w 3 . o r g / 2 0 0 1 / X M L S c h e m a "   x m l n s : x s i = " h t t p : / / w w w . w 3 . o r g / 2 0 0 1 / X M L S c h e m a - i n s t a n c e "   x m l n s : d c = " h t t p : / / p u r l . o r g / d c / e l e m e n t s / 1 . 1 / "   x m l n s : d c t e r m s = " h t t p : / / p u r l . o r g / d c / t e r m s / "   x m l n s : o d o c = " h t t p : / / s c h e m a s . m i c r o s o f t . c o m / i n t e r n a l / o b d " >  
 < x s d : i m p o r t   n a m e s p a c e = " h t t p : / / p u r l . o r g / d c / e l e m e n t s / 1 . 1 / "   s c h e m a L o c a t i o n = " h t t p : / / d u b l i n c o r e . o r g / s c h e m a s / x m l s / q d c / 2 0 0 3 / 0 4 / 0 2 / d c . x s d " / >  
 < x s d : i m p o r t   n a m e s p a c e = " h t t p : / / p u r l . o r g / d c / t e r m s / "   s c h e m a L o c a t i o n = " h t t p : / / d u b l i n c o r e . o r g / s c h e m a s / x m l s / q d c / 2 0 0 3 / 0 4 / 0 2 / d c t e r m s . x s d " / >  
 < x s d : e l e m e n t   n a m e = " c o r e P r o p e r t i e s "   t y p e = " C T _ c o r e P r o p e r t i e s " / >  
 < x s d : c o m p l e x T y p e   n a m e = " C T _ c o r e P r o p e r t i e s " >  
 < x s d : a l l >  
 < x s d : e l e m e n t   r e f = " d c : c r e a t o r "   m i n O c c u r s = " 0 "   m a x O c c u r s = " 1 " / >  
 < x s d : e l e m e n t   r e f = " d c t e r m s : c r e a t e d "   m i n O c c u r s = " 0 "   m a x O c c u r s = " 1 " / >  
 < x s d : e l e m e n t   r e f = " d c : i d e n t i f i e r "   m i n O c c u r s = " 0 "   m a x O c c u r s = " 1 " / >  
 < x s d : e l e m e n t   n a m e = " c o n t e n t T y p e "   m i n O c c u r s = " 0 "   m a x O c c u r s = " 1 "   t y p e = " x s d : s t r i n g "   m a : i n d e x = " 0 "   m a : d i s p l a y N a m e = " C o n t e n t   T y p e " / >  
 < x s d : e l e m e n t   r e f = " d c : t i t l e "   m i n O c c u r s = " 0 "   m a x O c c u r s = " 1 "   m a : i n d e x = " 4 "   m a : d i s p l a y N a m e = " T i t l e " / >  
 < x s d : e l e m e n t   r e f = " d c : s u b j e c t "   m i n O c c u r s = " 0 "   m a x O c c u r s = " 1 " / >  
 < x s d : e l e m e n t   r e f = " d c : d e s c r i p t i o n "   m i n O c c u r s = " 0 "   m a x O c c u r s = " 1 " / >  
 < x s d : e l e m e n t   n a m e = " k e y w o r d s "   m i n O c c u r s = " 0 "   m a x O c c u r s = " 1 "   t y p e = " x s d : s t r i n g " / >  
 < x s d : e l e m e n t   r e f = " d c : l a n g u a g e "   m i n O c c u r s = " 0 "   m a x O c c u r s = " 1 " / >  
 < x s d : e l e m e n t   n a m e = " c a t e g o r y "   m i n O c c u r s = " 0 "   m a x O c c u r s = " 1 "   t y p e = " x s d : s t r i n g " / >  
 < x s d : e l e m e n t   n a m e = " v e r s i o n "   m i n O c c u r s = " 0 "   m a x O c c u r s = " 1 "   t y p e = " x s d : s t r i n g " / >  
 < x s d : e l e m e n t   n a m e = " r e v i s i o n "   m i n O c c u r s = " 0 "   m a x O c c u r s = " 1 "   t y p e = " x s d : s t r i n g " >  
 < x s d : a n n o t a t i o n >  
 < x s d : d o c u m e n t a t i o n >  
                                                 T h i s   v a l u e   i n d i c a t e s   t h e   n u m b e r   o f   s a v e s   o r   r e v i s i o n s .   T h e   a p p l i c a t i o n   i s   r e s p o n s i b l e   f o r   u p d a t i n g   t h i s   v a l u e   a f t e r   e a c h   r e v i s i o n .  
                                         < / x s d : d o c u m e n t a t i o n >  
 < / x s d : a n n o t a t i o n >  
 < / x s d : e l e m e n t >  
 < x s d : e l e m e n t   n a m e = " l a s t M o d i f i e d B y "   m i n O c c u r s = " 0 "   m a x O c c u r s = " 1 "   t y p e = " x s d : s t r i n g " / >  
 < x s d : e l e m e n t   r e f = " d c t e r m s : m o d i f i e d "   m i n O c c u r s = " 0 "   m a x O c c u r s = " 1 " / >  
 < x s d : e l e m e n t   n a m e = " c o n t e n t S t a t u s "   m i n O c c u r s = " 0 "   m a x O c c u r s = " 1 "   t y p e = " x s d : s t r i n g " / >  
 < / x s d : a l l >  
 < / x s d : c o m p l e x T y p e >  
 < / x s d : s c h e m a >  
 < x s : s c h e m a   t a r g e t N a m e s p a c e = " h t t p : / / s c h e m a s . m i c r o s o f t . c o m / o f f i c e / i n f o p a t h / 2 0 0 7 / P a r t n e r C o n t r o l s "   e l e m e n t F o r m D e f a u l t = " q u a l i f i e d "   a t t r i b u t e F o r m D e f a u l t = " u n q u a l i f i e d "   x m l n s : p c = " h t t p : / / s c h e m a s . m i c r o s o f t . c o m / o f f i c e / i n f o p a t h / 2 0 0 7 / P a r t n e r C o n t r o l s "   x m l n s : x s = " h t t p : / / w w w . w 3 . o r g / 2 0 0 1 / X M L S c h e m a " >  
 < x s : e l e m e n t   n a m e = " P e r s o n " >  
 < x s : c o m p l e x T y p e >  
 < x s : s e q u e n c e >  
 < x s : e l e m e n t   r e f = " p c : D i s p l a y N a m e "   m i n O c c u r s = " 0 " > < / x s : e l e m e n t >  
 < x s : e l e m e n t   r e f = " p c : A c c o u n t I d "   m i n O c c u r s = " 0 " > < / x s : e l e m e n t >  
 < x s : e l e m e n t   r e f = " p c : A c c o u n t T y p e "   m i n O c c u r s = " 0 " > < / x s : e l e m e n t >  
 < / x s : s e q u e n c e >  
 < / x s : c o m p l e x T y p e >  
 < / x s : e l e m e n t >  
 < x s : e l e m e n t   n a m e = " D i s p l a y N a m e "   t y p e = " x s : s t r i n g " > < / x s : e l e m e n t >  
 < x s : e l e m e n t   n a m e = " A c c o u n t I d "   t y p e = " x s : s t r i n g " > < / x s : e l e m e n t >  
 < x s : e l e m e n t   n a m e = " A c c o u n t T y p e "   t y p e = " x s : s t r i n g " > < / x s : e l e m e n t >  
 < x s : e l e m e n t   n a m e = " B D C A s s o c i a t e d E n t i t y " >  
 < x s : c o m p l e x T y p e >  
 < x s : s e q u e n c e >  
 < x s : e l e m e n t   r e f = " p c : B D C E n t i t y "   m i n O c c u r s = " 0 "   m a x O c c u r s = " u n b o u n d e d " > < / x s : e l e m e n t >  
 < / x s : s e q u e n c e >  
 < x s : a t t r i b u t e   r e f = " p c : E n t i t y N a m e s p a c e " > < / x s : a t t r i b u t e >  
 < x s : a t t r i b u t e   r e f = " p c : E n t i t y N a m e " > < / x s : a t t r i b u t e >  
 < x s : a t t r i b u t e   r e f = " p c : S y s t e m I n s t a n c e N a m e " > < / x s : a t t r i b u t e >  
 < x s : a t t r i b u t e   r e f = " p c : A s s o c i a t i o n N a m e " > < / x s : a t t r i b u t e >  
 < / x s : c o m p l e x T y p e >  
 < / x s : e l e m e n t >  
 < x s : a t t r i b u t e   n a m e = " E n t i t y N a m e s p a c e "   t y p e = " x s : s t r i n g " > < / x s : a t t r i b u t e >  
 < x s : a t t r i b u t e   n a m e = " E n t i t y N a m e "   t y p e = " x s : s t r i n g " > < / x s : a t t r i b u t e >  
 < x s : a t t r i b u t e   n a m e = " S y s t e m I n s t a n c e N a m e "   t y p e = " x s : s t r i n g " > < / x s : a t t r i b u t e >  
 < x s : a t t r i b u t e   n a m e = " A s s o c i a t i o n N a m e "   t y p e = " x s : s t r i n g " > < / x s : a t t r i b u t e >  
 < x s : e l e m e n t   n a m e = " B D C E n t i t y " >  
 < x s : c o m p l e x T y p e >  
 < x s : s e q u e n c e >  
 < x s : e l e m e n t   r e f = " p c : E n t i t y D i s p l a y N a m e "   m i n O c c u r s = " 0 " > < / x s : e l e m e n t >  
 < x s : e l e m e n t   r e f = " p c : E n t i t y I n s t a n c e R e f e r e n c e "   m i n O c c u r s = " 0 " > < / x s : e l e m e n t >  
 < x s : e l e m e n t   r e f = " p c : E n t i t y I d 1 "   m i n O c c u r s = " 0 " > < / x s : e l e m e n t >  
 < x s : e l e m e n t   r e f = " p c : E n t i t y I d 2 "   m i n O c c u r s = " 0 " > < / x s : e l e m e n t >  
 < x s : e l e m e n t   r e f = " p c : E n t i t y I d 3 "   m i n O c c u r s = " 0 " > < / x s : e l e m e n t >  
 < x s : e l e m e n t   r e f = " p c : E n t i t y I d 4 "   m i n O c c u r s = " 0 " > < / x s : e l e m e n t >  
 < x s : e l e m e n t   r e f = " p c : E n t i t y I d 5 "   m i n O c c u r s = " 0 " > < / x s : e l e m e n t >  
 < / x s : s e q u e n c e >  
 < / x s : c o m p l e x T y p e >  
 < / x s : e l e m e n t >  
 < x s : e l e m e n t   n a m e = " E n t i t y D i s p l a y N a m e "   t y p e = " x s : s t r i n g " > < / x s : e l e m e n t >  
 < x s : e l e m e n t   n a m e = " E n t i t y I n s t a n c e R e f e r e n c e "   t y p e = " x s : s t r i n g " > < / x s : e l e m e n t >  
 < x s : e l e m e n t   n a m e = " E n t i t y I d 1 "   t y p e = " x s : s t r i n g " > < / x s : e l e m e n t >  
 < x s : e l e m e n t   n a m e = " E n t i t y I d 2 "   t y p e = " x s : s t r i n g " > < / x s : e l e m e n t >  
 < x s : e l e m e n t   n a m e = " E n t i t y I d 3 "   t y p e = " x s : s t r i n g " > < / x s : e l e m e n t >  
 < x s : e l e m e n t   n a m e = " E n t i t y I d 4 "   t y p e = " x s : s t r i n g " > < / x s : e l e m e n t >  
 < x s : e l e m e n t   n a m e = " E n t i t y I d 5 "   t y p e = " x s : s t r i n g " > < / x s : e l e m e n t >  
 < x s : e l e m e n t   n a m e = " T e r m s " >  
 < x s : c o m p l e x T y p e >  
 < x s : s e q u e n c e >  
 < x s : e l e m e n t   r e f = " p c : T e r m I n f o "   m i n O c c u r s = " 0 "   m a x O c c u r s = " u n b o u n d e d " > < / x s : e l e m e n t >  
 < / x s : s e q u e n c e >  
 < / x s : c o m p l e x T y p e >  
 < / x s : e l e m e n t >  
 < x s : e l e m e n t   n a m e = " T e r m I n f o " >  
 < x s : c o m p l e x T y p e >  
 < x s : s e q u e n c e >  
 < x s : e l e m e n t   r e f = " p c : T e r m N a m e "   m i n O c c u r s = " 0 " > < / x s : e l e m e n t >  
 < x s : e l e m e n t   r e f = " p c : T e r m I d "   m i n O c c u r s = " 0 " > < / x s : e l e m e n t >  
 < / x s : s e q u e n c e >  
 < / x s : c o m p l e x T y p e >  
 < / x s : e l e m e n t >  
 < x s : e l e m e n t   n a m e = " T e r m N a m e "   t y p e = " x s : s t r i n g " > < / x s : e l e m e n t >  
 < x s : e l e m e n t   n a m e = " T e r m I d "   t y p e = " x s : s t r i n g " > < / x s : e l e m e n t >  
 < / x s : s c h e m a >  
 < / c t : c o n t e n t T y p e S c h e m a > 
</file>

<file path=customXml/item4.xml>��< ? m s o - c o n t e n t T y p e ? > < F o r m T e m p l a t e s   x m l n s = " h t t p : / / s c h e m a s . m i c r o s o f t . c o m / s h a r e p o i n t / v 3 / c o n t e n t t y p e / f o r m s " > < D i s p l a y > D o c u m e n t L i b r a r y F o r m < / D i s p l a y > < E d i t > D o c u m e n t L i b r a r y F o r m < / E d i t > < N e w > D o c u m e n t L i b r a r y F o r m < / N e w > < / F o r m T e m p l a t e s > 
</file>

<file path=customXml/itemProps1.xml><?xml version="1.0" encoding="utf-8"?>
<ds:datastoreItem xmlns:ds="http://schemas.openxmlformats.org/officeDocument/2006/customXml" ds:itemID="{C786AE91-7433-4749-8CE5-C2837D6B9EF6}">
  <ds:schemaRefs/>
</ds:datastoreItem>
</file>

<file path=customXml/itemProps2.xml><?xml version="1.0" encoding="utf-8"?>
<ds:datastoreItem xmlns:ds="http://schemas.openxmlformats.org/officeDocument/2006/customXml" ds:itemID="{81BF0A2B-6755-49E5-BEB4-32E5A4F4707C}">
  <ds:schemaRefs/>
</ds:datastoreItem>
</file>

<file path=customXml/itemProps3.xml><?xml version="1.0" encoding="utf-8"?>
<ds:datastoreItem xmlns:ds="http://schemas.openxmlformats.org/officeDocument/2006/customXml" ds:itemID="{F64B0711-8039-404D-A1A3-9D61D9B8BB7A}">
  <ds:schemaRefs/>
</ds:datastoreItem>
</file>

<file path=customXml/itemProps4.xml><?xml version="1.0" encoding="utf-8"?>
<ds:datastoreItem xmlns:ds="http://schemas.openxmlformats.org/officeDocument/2006/customXml" ds:itemID="{42845297-50E2-4D1F-B5C0-DF5D8A095357}">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Detailed Budget</vt:lpstr>
      <vt:lpstr>Budget Narrative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SAFARI</cp:lastModifiedBy>
  <dcterms:created xsi:type="dcterms:W3CDTF">2003-11-17T20:19:00Z</dcterms:created>
  <cp:lastPrinted>2026-06-03T09:45:00Z</cp:lastPrinted>
  <dcterms:modified xsi:type="dcterms:W3CDTF">2026-06-04T20:28:13Z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emplate Type">
    <vt:lpwstr>Budget</vt:lpwstr>
  </property>
  <property fmtid="{D5CDD505-2E9C-101B-9397-08002B2CF9AE}" pid="3" name="ContentTypeId">
    <vt:lpwstr>0x010100826D4FD639A55F4EA8829CAF053671EC</vt:lpwstr>
  </property>
  <property fmtid="{D5CDD505-2E9C-101B-9397-08002B2CF9AE}" pid="4" name="ICV">
    <vt:lpwstr>152BA409A96B4D9D8141C3F33E448115_13</vt:lpwstr>
  </property>
  <property fmtid="{D5CDD505-2E9C-101B-9397-08002B2CF9AE}" pid="5" name="KSOProductBuildVer">
    <vt:lpwstr>1036-12.2.0.23196</vt:lpwstr>
  </property>
</Properties>
</file>