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ofía\Documents\"/>
    </mc:Choice>
  </mc:AlternateContent>
  <bookViews>
    <workbookView xWindow="-120" yWindow="-120" windowWidth="29040" windowHeight="158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" l="1"/>
  <c r="D38" i="1" s="1"/>
  <c r="C37" i="1"/>
  <c r="C23" i="1" l="1"/>
  <c r="D23" i="1" s="1"/>
  <c r="E23" i="1" s="1"/>
  <c r="D37" i="1"/>
  <c r="D36" i="1"/>
  <c r="D30" i="1"/>
  <c r="E30" i="1" s="1"/>
  <c r="D29" i="1"/>
  <c r="E29" i="1" s="1"/>
  <c r="D28" i="1"/>
  <c r="E28" i="1" s="1"/>
  <c r="D27" i="1"/>
  <c r="E27" i="1" s="1"/>
  <c r="D25" i="1"/>
  <c r="E25" i="1" s="1"/>
  <c r="D24" i="1"/>
  <c r="E24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2" i="1"/>
  <c r="E12" i="1" s="1"/>
  <c r="D11" i="1"/>
  <c r="E11" i="1" s="1"/>
  <c r="D10" i="1"/>
  <c r="E10" i="1" s="1"/>
  <c r="D9" i="1"/>
  <c r="E9" i="1" s="1"/>
  <c r="D7" i="1"/>
  <c r="E7" i="1" s="1"/>
  <c r="D6" i="1"/>
  <c r="E6" i="1" s="1"/>
  <c r="D5" i="1"/>
  <c r="E5" i="1" s="1"/>
  <c r="D4" i="1"/>
  <c r="E4" i="1" s="1"/>
  <c r="D3" i="1"/>
  <c r="E3" i="1" s="1"/>
  <c r="C35" i="1"/>
  <c r="C14" i="1"/>
  <c r="D14" i="1" s="1"/>
  <c r="E14" i="1" s="1"/>
  <c r="C15" i="1"/>
  <c r="D15" i="1" s="1"/>
  <c r="E15" i="1" s="1"/>
  <c r="C8" i="1"/>
  <c r="D8" i="1" s="1"/>
  <c r="E8" i="1" s="1"/>
  <c r="C13" i="1"/>
  <c r="D13" i="1" s="1"/>
  <c r="E13" i="1" s="1"/>
  <c r="C26" i="1"/>
  <c r="D26" i="1" s="1"/>
  <c r="E26" i="1" s="1"/>
  <c r="D35" i="1" l="1"/>
  <c r="C40" i="1"/>
  <c r="C31" i="1"/>
  <c r="D40" i="1" l="1"/>
  <c r="D31" i="1"/>
  <c r="E31" i="1" s="1"/>
</calcChain>
</file>

<file path=xl/sharedStrings.xml><?xml version="1.0" encoding="utf-8"?>
<sst xmlns="http://schemas.openxmlformats.org/spreadsheetml/2006/main" count="79" uniqueCount="79">
  <si>
    <t>AGUA</t>
  </si>
  <si>
    <t>PREDIAL</t>
  </si>
  <si>
    <t>GRATIFICACIÓN</t>
  </si>
  <si>
    <t>MANTENIMIENTO LOCAL</t>
  </si>
  <si>
    <t>MANTENIMIENTO  EQUIPO TRANSPORTE</t>
  </si>
  <si>
    <t>MANTENIMIENTO MOBILIARIO</t>
  </si>
  <si>
    <t>MANTENIMIENTO EN EQUIPO DE REFRIGERACIÓN</t>
  </si>
  <si>
    <t>MANTENIMIENTO EN EQUIPO DE COMPUTO</t>
  </si>
  <si>
    <t>TELEFONO</t>
  </si>
  <si>
    <t>ENERGIA ELECTRICA</t>
  </si>
  <si>
    <t>ALIMENTACIÓN</t>
  </si>
  <si>
    <t>ELECTRODOMESTICOS</t>
  </si>
  <si>
    <t>GAS LP</t>
  </si>
  <si>
    <t>CUOTAS Y SUSCRIPCIONES</t>
  </si>
  <si>
    <t>HONORARIOS</t>
  </si>
  <si>
    <t>NO DEDUCIBLES</t>
  </si>
  <si>
    <t>OTROS IMPUESTOS Y DERECHOS</t>
  </si>
  <si>
    <t>GASTOS MEDICOS</t>
  </si>
  <si>
    <t>MEDICAMENTOS</t>
  </si>
  <si>
    <t>UTENSILIOS DE COCINA</t>
  </si>
  <si>
    <t>SUELDOS</t>
  </si>
  <si>
    <t>SEGUROS</t>
  </si>
  <si>
    <t>UNIFORMES</t>
  </si>
  <si>
    <t>GASOLINA Y GASTOS DE VIAJE</t>
  </si>
  <si>
    <t>PROYECTOS ESPECIALES</t>
  </si>
  <si>
    <t>EQUIPOS</t>
  </si>
  <si>
    <t>MANO DE OBRA</t>
  </si>
  <si>
    <t>PAPELERIA Y ARTICULOS ESCOLARES</t>
  </si>
  <si>
    <t>OTROS GASTOS</t>
  </si>
  <si>
    <t>GASTOS DE OPERACION</t>
  </si>
  <si>
    <t>DOLARES</t>
  </si>
  <si>
    <t>PESOS</t>
  </si>
  <si>
    <t>PRESUPUESTO BUEN PASTOR 2021</t>
  </si>
  <si>
    <t>MANTENIMIENTO ALBERCA/POOL MAINTENANCE</t>
  </si>
  <si>
    <t>OPERATIONAL BUDGET 2021</t>
  </si>
  <si>
    <t>WATER</t>
  </si>
  <si>
    <t>FOOD</t>
  </si>
  <si>
    <t>SUBSCRIPTIONS</t>
  </si>
  <si>
    <t>SMALL APPLIANCES</t>
  </si>
  <si>
    <t>GAS</t>
  </si>
  <si>
    <t>FUEL AND TRIP EXPENSES</t>
  </si>
  <si>
    <t>MEDICAL EXPENSES</t>
  </si>
  <si>
    <t>VEHICLE MAINTENANCE</t>
  </si>
  <si>
    <t>POOL MAINTENANCE</t>
  </si>
  <si>
    <t>COMPUTER EQUIPMENT MAINTENANCE</t>
  </si>
  <si>
    <t>AC MAINTENANCE</t>
  </si>
  <si>
    <t>BUILDING MAINTENANCE</t>
  </si>
  <si>
    <t>FURNITURE MAINTENANCE</t>
  </si>
  <si>
    <t>MEDICINES</t>
  </si>
  <si>
    <t>NON DEDUCTIBLES</t>
  </si>
  <si>
    <t>TAXES</t>
  </si>
  <si>
    <t>SCHOOL SUPPLIES</t>
  </si>
  <si>
    <t>LAND TAX</t>
  </si>
  <si>
    <t>SALARIES</t>
  </si>
  <si>
    <t>PHONE</t>
  </si>
  <si>
    <t>KITCHEN UTENCILS</t>
  </si>
  <si>
    <t>SEVERAL OTHER EXPENSES</t>
  </si>
  <si>
    <t>UNIFORMS</t>
  </si>
  <si>
    <t>SPECIAL PROJECTS</t>
  </si>
  <si>
    <t>AC REPLACEMENT</t>
  </si>
  <si>
    <t>EQUIPMENT</t>
  </si>
  <si>
    <t>LABOR</t>
  </si>
  <si>
    <t>OPERATIONAL EXPENSES</t>
  </si>
  <si>
    <t>GIRLS HYGIENE EXPENSES</t>
  </si>
  <si>
    <t>PROFESSIONAL FEES</t>
  </si>
  <si>
    <t>GASTOS DE HIGIENE</t>
  </si>
  <si>
    <t>HOUSE  INSULATION</t>
  </si>
  <si>
    <t>AISLAMIENTO  DE LA CASA</t>
  </si>
  <si>
    <t>ROOF INSULATION</t>
  </si>
  <si>
    <t>IMPERMIABILIZACION DEL TECHO</t>
  </si>
  <si>
    <t>REPOSICION AC</t>
  </si>
  <si>
    <t xml:space="preserve">ELECTRICITY </t>
  </si>
  <si>
    <t>EMPLOYEE BONUS</t>
  </si>
  <si>
    <t xml:space="preserve">INSURANCE </t>
  </si>
  <si>
    <t>MONTHLY AVERAGE COST</t>
  </si>
  <si>
    <t>COSTO TOTAL DE OPERACION ANNUAL</t>
  </si>
  <si>
    <t>TOTAL IMPROVMENTS BUDGET</t>
  </si>
  <si>
    <t>TOTAL PRESUPUESTO DE MEJORAS</t>
  </si>
  <si>
    <t>TOTAL OPERATION COST YEARLY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</si>
</sst>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44" fontId="0" fillId="0" borderId="1" xfId="1" applyFont="1" applyBorder="1"/>
    <xf numFmtId="0" fontId="3" fillId="0" borderId="1" xfId="0" applyFont="1" applyFill="1" applyBorder="1" applyAlignment="1">
      <alignment vertical="center"/>
    </xf>
    <xf numFmtId="44" fontId="3" fillId="0" borderId="1" xfId="1" applyFont="1" applyFill="1" applyBorder="1" applyAlignment="1">
      <alignment vertical="center"/>
    </xf>
    <xf numFmtId="44" fontId="4" fillId="0" borderId="1" xfId="1" applyFont="1" applyFill="1" applyBorder="1" applyAlignment="1">
      <alignment vertical="center"/>
    </xf>
    <xf numFmtId="0" fontId="0" fillId="0" borderId="1" xfId="0" applyFont="1" applyBorder="1"/>
    <xf numFmtId="0" fontId="2" fillId="0" borderId="1" xfId="0" applyFont="1" applyBorder="1"/>
    <xf numFmtId="44" fontId="2" fillId="0" borderId="1" xfId="1" applyFont="1" applyBorder="1"/>
    <xf numFmtId="0" fontId="4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/>
    </xf>
    <xf numFmtId="44" fontId="0" fillId="0" borderId="1" xfId="0" applyNumberFormat="1" applyBorder="1"/>
    <xf numFmtId="44" fontId="2" fillId="0" borderId="1" xfId="0" applyNumberFormat="1" applyFont="1" applyBorder="1"/>
    <xf numFmtId="0" fontId="3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topLeftCell="A5" workbookViewId="0">
      <selection activeCell="B35" sqref="B35"/>
    </sheetView>
  </sheetViews>
  <sheetFormatPr baseColWidth="10" defaultRowHeight="15" x14ac:dyDescent="0.25"/>
  <cols>
    <col min="1" max="1" width="45.140625" bestFit="1" customWidth="1"/>
    <col min="2" max="2" width="36.140625" bestFit="1" customWidth="1"/>
    <col min="3" max="3" width="14.140625" bestFit="1" customWidth="1"/>
    <col min="4" max="4" width="12.5703125" bestFit="1" customWidth="1"/>
    <col min="5" max="5" width="23.7109375" bestFit="1" customWidth="1"/>
  </cols>
  <sheetData>
    <row r="1" spans="1:5" ht="15.95" customHeight="1" x14ac:dyDescent="0.25">
      <c r="A1" s="13" t="s">
        <v>32</v>
      </c>
      <c r="B1" s="15" t="s">
        <v>34</v>
      </c>
      <c r="C1" s="15"/>
      <c r="D1" s="15"/>
      <c r="E1" s="14"/>
    </row>
    <row r="2" spans="1:5" ht="15.95" customHeight="1" x14ac:dyDescent="0.25">
      <c r="A2" s="6" t="s">
        <v>29</v>
      </c>
      <c r="B2" s="6" t="s">
        <v>62</v>
      </c>
      <c r="C2" s="9" t="s">
        <v>31</v>
      </c>
      <c r="D2" s="9" t="s">
        <v>30</v>
      </c>
      <c r="E2" s="6" t="s">
        <v>74</v>
      </c>
    </row>
    <row r="3" spans="1:5" ht="15.95" customHeight="1" x14ac:dyDescent="0.25">
      <c r="A3" s="2" t="s">
        <v>0</v>
      </c>
      <c r="B3" s="2" t="s">
        <v>35</v>
      </c>
      <c r="C3" s="3">
        <v>7500</v>
      </c>
      <c r="D3" s="10">
        <f>C3/20</f>
        <v>375</v>
      </c>
      <c r="E3" s="10">
        <f>D3/12</f>
        <v>31.25</v>
      </c>
    </row>
    <row r="4" spans="1:5" ht="15.95" customHeight="1" x14ac:dyDescent="0.25">
      <c r="A4" s="2" t="s">
        <v>10</v>
      </c>
      <c r="B4" s="2" t="s">
        <v>36</v>
      </c>
      <c r="C4" s="3">
        <v>270000</v>
      </c>
      <c r="D4" s="10">
        <f t="shared" ref="D4:D40" si="0">C4/20</f>
        <v>13500</v>
      </c>
      <c r="E4" s="10">
        <f t="shared" ref="E4:E31" si="1">D4/12</f>
        <v>1125</v>
      </c>
    </row>
    <row r="5" spans="1:5" ht="15.95" customHeight="1" x14ac:dyDescent="0.25">
      <c r="A5" s="2" t="s">
        <v>13</v>
      </c>
      <c r="B5" s="2" t="s">
        <v>37</v>
      </c>
      <c r="C5" s="3">
        <v>1200</v>
      </c>
      <c r="D5" s="10">
        <f t="shared" si="0"/>
        <v>60</v>
      </c>
      <c r="E5" s="10">
        <f t="shared" si="1"/>
        <v>5</v>
      </c>
    </row>
    <row r="6" spans="1:5" ht="15.95" customHeight="1" x14ac:dyDescent="0.25">
      <c r="A6" s="2" t="s">
        <v>11</v>
      </c>
      <c r="B6" s="2" t="s">
        <v>38</v>
      </c>
      <c r="C6" s="3">
        <v>6540</v>
      </c>
      <c r="D6" s="10">
        <f t="shared" si="0"/>
        <v>327</v>
      </c>
      <c r="E6" s="10">
        <f t="shared" si="1"/>
        <v>27.25</v>
      </c>
    </row>
    <row r="7" spans="1:5" ht="15.95" customHeight="1" x14ac:dyDescent="0.25">
      <c r="A7" s="2" t="s">
        <v>9</v>
      </c>
      <c r="B7" s="2" t="s">
        <v>71</v>
      </c>
      <c r="C7" s="3">
        <v>275000</v>
      </c>
      <c r="D7" s="10">
        <f t="shared" si="0"/>
        <v>13750</v>
      </c>
      <c r="E7" s="10">
        <f t="shared" si="1"/>
        <v>1145.8333333333333</v>
      </c>
    </row>
    <row r="8" spans="1:5" ht="15.95" customHeight="1" x14ac:dyDescent="0.25">
      <c r="A8" s="2" t="s">
        <v>12</v>
      </c>
      <c r="B8" s="2" t="s">
        <v>39</v>
      </c>
      <c r="C8" s="3">
        <f>75239.18*1.2</f>
        <v>90287.015999999989</v>
      </c>
      <c r="D8" s="10">
        <f t="shared" si="0"/>
        <v>4514.3507999999993</v>
      </c>
      <c r="E8" s="10">
        <f t="shared" si="1"/>
        <v>376.19589999999994</v>
      </c>
    </row>
    <row r="9" spans="1:5" ht="15.95" customHeight="1" x14ac:dyDescent="0.25">
      <c r="A9" s="2" t="s">
        <v>23</v>
      </c>
      <c r="B9" s="2" t="s">
        <v>40</v>
      </c>
      <c r="C9" s="3">
        <v>32700</v>
      </c>
      <c r="D9" s="10">
        <f t="shared" si="0"/>
        <v>1635</v>
      </c>
      <c r="E9" s="10">
        <f t="shared" si="1"/>
        <v>136.25</v>
      </c>
    </row>
    <row r="10" spans="1:5" ht="15.95" customHeight="1" x14ac:dyDescent="0.25">
      <c r="A10" s="2" t="s">
        <v>65</v>
      </c>
      <c r="B10" s="2" t="s">
        <v>63</v>
      </c>
      <c r="C10" s="3">
        <v>15154.66</v>
      </c>
      <c r="D10" s="10">
        <f t="shared" si="0"/>
        <v>757.73299999999995</v>
      </c>
      <c r="E10" s="10">
        <f t="shared" si="1"/>
        <v>63.144416666666665</v>
      </c>
    </row>
    <row r="11" spans="1:5" ht="15.95" customHeight="1" x14ac:dyDescent="0.25">
      <c r="A11" s="2" t="s">
        <v>17</v>
      </c>
      <c r="B11" s="2" t="s">
        <v>41</v>
      </c>
      <c r="C11" s="3">
        <v>13980</v>
      </c>
      <c r="D11" s="10">
        <f t="shared" si="0"/>
        <v>699</v>
      </c>
      <c r="E11" s="10">
        <f t="shared" si="1"/>
        <v>58.25</v>
      </c>
    </row>
    <row r="12" spans="1:5" ht="15.95" customHeight="1" x14ac:dyDescent="0.25">
      <c r="A12" s="2" t="s">
        <v>2</v>
      </c>
      <c r="B12" s="2" t="s">
        <v>72</v>
      </c>
      <c r="C12" s="3">
        <v>34173.410000000003</v>
      </c>
      <c r="D12" s="10">
        <f t="shared" si="0"/>
        <v>1708.6705000000002</v>
      </c>
      <c r="E12" s="10">
        <f t="shared" si="1"/>
        <v>142.38920833333336</v>
      </c>
    </row>
    <row r="13" spans="1:5" ht="15.95" customHeight="1" x14ac:dyDescent="0.25">
      <c r="A13" s="2" t="s">
        <v>14</v>
      </c>
      <c r="B13" s="2" t="s">
        <v>64</v>
      </c>
      <c r="C13" s="3">
        <f>207477.04*1.2</f>
        <v>248972.448</v>
      </c>
      <c r="D13" s="10">
        <f t="shared" si="0"/>
        <v>12448.6224</v>
      </c>
      <c r="E13" s="10">
        <f t="shared" si="1"/>
        <v>1037.3851999999999</v>
      </c>
    </row>
    <row r="14" spans="1:5" ht="15.95" customHeight="1" x14ac:dyDescent="0.25">
      <c r="A14" s="2" t="s">
        <v>4</v>
      </c>
      <c r="B14" s="2" t="s">
        <v>42</v>
      </c>
      <c r="C14" s="3">
        <f>11770.31*1.2</f>
        <v>14124.371999999999</v>
      </c>
      <c r="D14" s="10">
        <f t="shared" si="0"/>
        <v>706.21859999999992</v>
      </c>
      <c r="E14" s="10">
        <f t="shared" si="1"/>
        <v>58.851549999999996</v>
      </c>
    </row>
    <row r="15" spans="1:5" ht="15.95" customHeight="1" x14ac:dyDescent="0.25">
      <c r="A15" s="2" t="s">
        <v>33</v>
      </c>
      <c r="B15" s="2" t="s">
        <v>43</v>
      </c>
      <c r="C15" s="3">
        <f>2500*12</f>
        <v>30000</v>
      </c>
      <c r="D15" s="10">
        <f t="shared" si="0"/>
        <v>1500</v>
      </c>
      <c r="E15" s="10">
        <f t="shared" si="1"/>
        <v>125</v>
      </c>
    </row>
    <row r="16" spans="1:5" ht="15.95" customHeight="1" x14ac:dyDescent="0.25">
      <c r="A16" s="2" t="s">
        <v>7</v>
      </c>
      <c r="B16" s="2" t="s">
        <v>44</v>
      </c>
      <c r="C16" s="3">
        <v>10198.5</v>
      </c>
      <c r="D16" s="10">
        <f t="shared" si="0"/>
        <v>509.92500000000001</v>
      </c>
      <c r="E16" s="10">
        <f t="shared" si="1"/>
        <v>42.493749999999999</v>
      </c>
    </row>
    <row r="17" spans="1:5" ht="15.95" customHeight="1" x14ac:dyDescent="0.25">
      <c r="A17" s="2" t="s">
        <v>6</v>
      </c>
      <c r="B17" s="2" t="s">
        <v>45</v>
      </c>
      <c r="C17" s="3">
        <v>30146.35</v>
      </c>
      <c r="D17" s="10">
        <f t="shared" si="0"/>
        <v>1507.3174999999999</v>
      </c>
      <c r="E17" s="10">
        <f t="shared" si="1"/>
        <v>125.60979166666665</v>
      </c>
    </row>
    <row r="18" spans="1:5" ht="15.95" customHeight="1" x14ac:dyDescent="0.25">
      <c r="A18" s="2" t="s">
        <v>3</v>
      </c>
      <c r="B18" s="2" t="s">
        <v>46</v>
      </c>
      <c r="C18" s="3">
        <v>136809.24</v>
      </c>
      <c r="D18" s="10">
        <f t="shared" si="0"/>
        <v>6840.4619999999995</v>
      </c>
      <c r="E18" s="10">
        <f t="shared" si="1"/>
        <v>570.0385</v>
      </c>
    </row>
    <row r="19" spans="1:5" ht="15.95" customHeight="1" x14ac:dyDescent="0.25">
      <c r="A19" s="2" t="s">
        <v>5</v>
      </c>
      <c r="B19" s="2" t="s">
        <v>47</v>
      </c>
      <c r="C19" s="3">
        <v>22000</v>
      </c>
      <c r="D19" s="10">
        <f t="shared" si="0"/>
        <v>1100</v>
      </c>
      <c r="E19" s="10">
        <f t="shared" si="1"/>
        <v>91.666666666666671</v>
      </c>
    </row>
    <row r="20" spans="1:5" ht="15.95" customHeight="1" x14ac:dyDescent="0.25">
      <c r="A20" s="2" t="s">
        <v>18</v>
      </c>
      <c r="B20" s="2" t="s">
        <v>48</v>
      </c>
      <c r="C20" s="3">
        <v>27250</v>
      </c>
      <c r="D20" s="10">
        <f t="shared" si="0"/>
        <v>1362.5</v>
      </c>
      <c r="E20" s="10">
        <f t="shared" si="1"/>
        <v>113.54166666666667</v>
      </c>
    </row>
    <row r="21" spans="1:5" ht="15.95" customHeight="1" x14ac:dyDescent="0.25">
      <c r="A21" s="2" t="s">
        <v>15</v>
      </c>
      <c r="B21" s="2" t="s">
        <v>49</v>
      </c>
      <c r="C21" s="3">
        <v>31031.83</v>
      </c>
      <c r="D21" s="10">
        <f t="shared" si="0"/>
        <v>1551.5915</v>
      </c>
      <c r="E21" s="10">
        <f t="shared" si="1"/>
        <v>129.29929166666668</v>
      </c>
    </row>
    <row r="22" spans="1:5" ht="15.95" customHeight="1" x14ac:dyDescent="0.25">
      <c r="A22" s="2" t="s">
        <v>16</v>
      </c>
      <c r="B22" s="2" t="s">
        <v>50</v>
      </c>
      <c r="C22" s="3">
        <v>160313.31</v>
      </c>
      <c r="D22" s="10">
        <f t="shared" si="0"/>
        <v>8015.6655000000001</v>
      </c>
      <c r="E22" s="10">
        <f t="shared" si="1"/>
        <v>667.97212500000001</v>
      </c>
    </row>
    <row r="23" spans="1:5" ht="15.95" customHeight="1" x14ac:dyDescent="0.25">
      <c r="A23" s="2" t="s">
        <v>27</v>
      </c>
      <c r="B23" s="2" t="s">
        <v>51</v>
      </c>
      <c r="C23" s="3">
        <f>30500+15888</f>
        <v>46388</v>
      </c>
      <c r="D23" s="10">
        <f t="shared" si="0"/>
        <v>2319.4</v>
      </c>
      <c r="E23" s="10">
        <f t="shared" si="1"/>
        <v>193.28333333333333</v>
      </c>
    </row>
    <row r="24" spans="1:5" ht="15.95" customHeight="1" x14ac:dyDescent="0.25">
      <c r="A24" s="2" t="s">
        <v>1</v>
      </c>
      <c r="B24" s="2" t="s">
        <v>52</v>
      </c>
      <c r="C24" s="3">
        <v>808</v>
      </c>
      <c r="D24" s="10">
        <f t="shared" si="0"/>
        <v>40.4</v>
      </c>
      <c r="E24" s="10">
        <f t="shared" si="1"/>
        <v>3.3666666666666667</v>
      </c>
    </row>
    <row r="25" spans="1:5" ht="15.95" customHeight="1" x14ac:dyDescent="0.25">
      <c r="A25" s="2" t="s">
        <v>21</v>
      </c>
      <c r="B25" s="2" t="s">
        <v>73</v>
      </c>
      <c r="C25" s="3">
        <v>12325</v>
      </c>
      <c r="D25" s="10">
        <f t="shared" si="0"/>
        <v>616.25</v>
      </c>
      <c r="E25" s="10">
        <f t="shared" si="1"/>
        <v>51.354166666666664</v>
      </c>
    </row>
    <row r="26" spans="1:5" ht="15.95" customHeight="1" x14ac:dyDescent="0.25">
      <c r="A26" s="2" t="s">
        <v>20</v>
      </c>
      <c r="B26" s="2" t="s">
        <v>53</v>
      </c>
      <c r="C26" s="3">
        <f>491465.3*1.2</f>
        <v>589758.36</v>
      </c>
      <c r="D26" s="10">
        <f t="shared" si="0"/>
        <v>29487.917999999998</v>
      </c>
      <c r="E26" s="10">
        <f t="shared" si="1"/>
        <v>2457.3264999999997</v>
      </c>
    </row>
    <row r="27" spans="1:5" ht="15.95" customHeight="1" x14ac:dyDescent="0.25">
      <c r="A27" s="2" t="s">
        <v>8</v>
      </c>
      <c r="B27" s="2" t="s">
        <v>54</v>
      </c>
      <c r="C27" s="3">
        <v>18750</v>
      </c>
      <c r="D27" s="10">
        <f t="shared" si="0"/>
        <v>937.5</v>
      </c>
      <c r="E27" s="10">
        <f t="shared" si="1"/>
        <v>78.125</v>
      </c>
    </row>
    <row r="28" spans="1:5" ht="15.95" customHeight="1" x14ac:dyDescent="0.25">
      <c r="A28" s="2" t="s">
        <v>19</v>
      </c>
      <c r="B28" s="2" t="s">
        <v>55</v>
      </c>
      <c r="C28" s="3">
        <v>15600</v>
      </c>
      <c r="D28" s="10">
        <f t="shared" si="0"/>
        <v>780</v>
      </c>
      <c r="E28" s="10">
        <f t="shared" si="1"/>
        <v>65</v>
      </c>
    </row>
    <row r="29" spans="1:5" ht="15.95" customHeight="1" x14ac:dyDescent="0.25">
      <c r="A29" s="2" t="s">
        <v>28</v>
      </c>
      <c r="B29" s="2" t="s">
        <v>56</v>
      </c>
      <c r="C29" s="3">
        <v>49156.160000000003</v>
      </c>
      <c r="D29" s="10">
        <f t="shared" si="0"/>
        <v>2457.808</v>
      </c>
      <c r="E29" s="10">
        <f t="shared" si="1"/>
        <v>204.81733333333332</v>
      </c>
    </row>
    <row r="30" spans="1:5" ht="15.95" customHeight="1" x14ac:dyDescent="0.25">
      <c r="A30" s="2" t="s">
        <v>22</v>
      </c>
      <c r="B30" s="2" t="s">
        <v>57</v>
      </c>
      <c r="C30" s="3">
        <v>12400</v>
      </c>
      <c r="D30" s="10">
        <f t="shared" si="0"/>
        <v>620</v>
      </c>
      <c r="E30" s="10">
        <f t="shared" si="1"/>
        <v>51.666666666666664</v>
      </c>
    </row>
    <row r="31" spans="1:5" ht="15.95" customHeight="1" x14ac:dyDescent="0.25">
      <c r="A31" s="16" t="s">
        <v>75</v>
      </c>
      <c r="B31" s="16" t="s">
        <v>78</v>
      </c>
      <c r="C31" s="4">
        <f>SUM(C3:C30)</f>
        <v>2202566.6560000004</v>
      </c>
      <c r="D31" s="11">
        <f t="shared" si="0"/>
        <v>110128.33280000002</v>
      </c>
      <c r="E31" s="10">
        <f t="shared" si="1"/>
        <v>9177.3610666666682</v>
      </c>
    </row>
    <row r="32" spans="1:5" ht="15.95" customHeight="1" x14ac:dyDescent="0.25">
      <c r="A32" s="12"/>
      <c r="B32" s="12"/>
      <c r="C32" s="4"/>
      <c r="D32" s="11"/>
      <c r="E32" s="10"/>
    </row>
    <row r="33" spans="1:5" ht="15.95" customHeight="1" x14ac:dyDescent="0.25">
      <c r="A33" s="8" t="s">
        <v>24</v>
      </c>
      <c r="B33" s="8" t="s">
        <v>58</v>
      </c>
      <c r="C33" s="1"/>
      <c r="D33" s="10"/>
      <c r="E33" s="10"/>
    </row>
    <row r="34" spans="1:5" ht="15.95" customHeight="1" x14ac:dyDescent="0.25">
      <c r="A34" s="2" t="s">
        <v>70</v>
      </c>
      <c r="B34" s="2" t="s">
        <v>59</v>
      </c>
      <c r="C34" s="1"/>
      <c r="D34" s="10"/>
      <c r="E34" s="10"/>
    </row>
    <row r="35" spans="1:5" ht="15.95" customHeight="1" x14ac:dyDescent="0.25">
      <c r="A35" s="2" t="s">
        <v>25</v>
      </c>
      <c r="B35" s="2" t="s">
        <v>60</v>
      </c>
      <c r="C35" s="1">
        <f>17500*20</f>
        <v>350000</v>
      </c>
      <c r="D35" s="10">
        <f t="shared" si="0"/>
        <v>17500</v>
      </c>
      <c r="E35" s="10"/>
    </row>
    <row r="36" spans="1:5" ht="15.95" customHeight="1" x14ac:dyDescent="0.25">
      <c r="A36" s="2" t="s">
        <v>26</v>
      </c>
      <c r="B36" s="2" t="s">
        <v>61</v>
      </c>
      <c r="C36" s="1">
        <v>85000</v>
      </c>
      <c r="D36" s="10">
        <f t="shared" si="0"/>
        <v>4250</v>
      </c>
      <c r="E36" s="10"/>
    </row>
    <row r="37" spans="1:5" ht="15.95" customHeight="1" x14ac:dyDescent="0.25">
      <c r="A37" s="5" t="s">
        <v>67</v>
      </c>
      <c r="B37" s="5" t="s">
        <v>66</v>
      </c>
      <c r="C37" s="1">
        <f>25750+25750+17500+37750</f>
        <v>106750</v>
      </c>
      <c r="D37" s="10">
        <f t="shared" si="0"/>
        <v>5337.5</v>
      </c>
      <c r="E37" s="10"/>
    </row>
    <row r="38" spans="1:5" ht="15.95" customHeight="1" x14ac:dyDescent="0.25">
      <c r="A38" s="5" t="s">
        <v>69</v>
      </c>
      <c r="B38" s="5" t="s">
        <v>68</v>
      </c>
      <c r="C38" s="1">
        <f>42000</f>
        <v>42000</v>
      </c>
      <c r="D38" s="10">
        <f>C38/20</f>
        <v>2100</v>
      </c>
      <c r="E38" s="10"/>
    </row>
    <row r="39" spans="1:5" ht="15.95" customHeight="1" x14ac:dyDescent="0.25">
      <c r="A39" s="5"/>
      <c r="B39" s="5"/>
      <c r="C39" s="1"/>
      <c r="D39" s="10"/>
      <c r="E39" s="10"/>
    </row>
    <row r="40" spans="1:5" ht="15.95" customHeight="1" x14ac:dyDescent="0.25">
      <c r="A40" s="6" t="s">
        <v>77</v>
      </c>
      <c r="B40" s="6" t="s">
        <v>76</v>
      </c>
      <c r="C40" s="7">
        <f>SUM(C35:C39)</f>
        <v>583750</v>
      </c>
      <c r="D40" s="11">
        <f t="shared" si="0"/>
        <v>29187.5</v>
      </c>
      <c r="E40" s="10"/>
    </row>
  </sheetData>
  <sortState ref="A4:C30">
    <sortCondition ref="A3:A30"/>
  </sortState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</dc:creator>
  <cp:lastModifiedBy>Sofía</cp:lastModifiedBy>
  <dcterms:created xsi:type="dcterms:W3CDTF">2020-12-13T17:09:29Z</dcterms:created>
  <dcterms:modified xsi:type="dcterms:W3CDTF">2021-05-10T18:37:03Z</dcterms:modified>
</cp:coreProperties>
</file>