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Sheepcare\JIFH\BUDGET\"/>
    </mc:Choice>
  </mc:AlternateContent>
  <bookViews>
    <workbookView xWindow="0" yWindow="0" windowWidth="20490" windowHeight="7760"/>
  </bookViews>
  <sheets>
    <sheet name="Sheet1" sheetId="1" r:id="rId1"/>
  </sheets>
  <externalReferences>
    <externalReference r:id="rId2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13" i="1" l="1"/>
  <c r="C13" i="1"/>
  <c r="D32" i="1" l="1"/>
  <c r="D38" i="1" l="1"/>
  <c r="D40" i="1"/>
  <c r="D43" i="1" l="1"/>
  <c r="D29" i="1"/>
  <c r="D31" i="1"/>
  <c r="D37" i="1"/>
  <c r="D30" i="1" l="1"/>
  <c r="D24" i="1" l="1"/>
  <c r="D23" i="1"/>
  <c r="D22" i="1"/>
  <c r="D20" i="1"/>
  <c r="D19" i="1"/>
  <c r="D18" i="1"/>
  <c r="D17" i="1"/>
  <c r="D16" i="1"/>
  <c r="D15" i="1"/>
  <c r="D49" i="1" l="1"/>
  <c r="D26" i="1"/>
  <c r="D27" i="1" l="1"/>
  <c r="D50" i="1" s="1"/>
  <c r="C49" i="1"/>
  <c r="C26" i="1"/>
  <c r="C27" i="1" l="1"/>
  <c r="C50" i="1" s="1"/>
</calcChain>
</file>

<file path=xl/sharedStrings.xml><?xml version="1.0" encoding="utf-8"?>
<sst xmlns="http://schemas.openxmlformats.org/spreadsheetml/2006/main" count="55" uniqueCount="53">
  <si>
    <t xml:space="preserve">A. </t>
  </si>
  <si>
    <t xml:space="preserve">SHEEPCARE </t>
  </si>
  <si>
    <t xml:space="preserve"> </t>
  </si>
  <si>
    <t>TOTAL</t>
  </si>
  <si>
    <t>INCOME</t>
  </si>
  <si>
    <t xml:space="preserve">EXTERNAL </t>
  </si>
  <si>
    <t>JIFH - Feeding Program</t>
  </si>
  <si>
    <t>JIFH - Restaurant Grant</t>
  </si>
  <si>
    <t>Bethany Church</t>
  </si>
  <si>
    <t>GOYA Grants</t>
  </si>
  <si>
    <t>KCDF Grants</t>
  </si>
  <si>
    <t>TOTAL EXTERNAL</t>
  </si>
  <si>
    <t>INTERNAL</t>
  </si>
  <si>
    <t>Drilled Water</t>
  </si>
  <si>
    <t>Maji Milele ATM</t>
  </si>
  <si>
    <t>MILELE BOTTLED</t>
  </si>
  <si>
    <t>PRIMARY INCOME</t>
  </si>
  <si>
    <t>SECONDARY INCOME</t>
  </si>
  <si>
    <t>Canteen</t>
  </si>
  <si>
    <t>Restaurant</t>
  </si>
  <si>
    <t>Trinity</t>
  </si>
  <si>
    <t>Aquaponics Farming</t>
  </si>
  <si>
    <t>Rabbit Farming</t>
  </si>
  <si>
    <t>Parking</t>
  </si>
  <si>
    <t>Bus</t>
  </si>
  <si>
    <t>TOTAL INTERNAL</t>
  </si>
  <si>
    <t>GRAND  INCOME</t>
  </si>
  <si>
    <t>EXPENSES</t>
  </si>
  <si>
    <t>Drilled Water Expenses</t>
  </si>
  <si>
    <t>MAJI MILELE BOTTLED EXPENSES</t>
  </si>
  <si>
    <t>Car Fuel</t>
  </si>
  <si>
    <t>Agency Token</t>
  </si>
  <si>
    <t>AIRTIME</t>
  </si>
  <si>
    <t>Office Expenses</t>
  </si>
  <si>
    <t>TOTAL PRIMARY EXPENSES</t>
  </si>
  <si>
    <t>Total Feeding Program</t>
  </si>
  <si>
    <t>TOTAL SECONDARY</t>
  </si>
  <si>
    <t>RESTAURANT EXPENSES</t>
  </si>
  <si>
    <t>RABBIT FARMING EXPENSES</t>
  </si>
  <si>
    <t>Bus Expenses</t>
  </si>
  <si>
    <t>Staff Salary</t>
  </si>
  <si>
    <t>Infrastructure Development</t>
  </si>
  <si>
    <t>Miscellanous</t>
  </si>
  <si>
    <t>TOTAL EXPENSES</t>
  </si>
  <si>
    <t>SURPLUS/DEFICIT</t>
  </si>
  <si>
    <t>SCC BUDGET 2019</t>
  </si>
  <si>
    <t>BUDGET</t>
  </si>
  <si>
    <t>ACTUAL</t>
  </si>
  <si>
    <t>Steve and Trina</t>
  </si>
  <si>
    <t>Purchase of Water Van</t>
  </si>
  <si>
    <t>Purchase of RO Machine</t>
  </si>
  <si>
    <t>RO Machine Loan Payments</t>
  </si>
  <si>
    <t>Loan From Family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</si>
</sst>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3B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right"/>
    </xf>
    <xf numFmtId="0" fontId="0" fillId="0" borderId="2" xfId="0" applyBorder="1" applyAlignment="1"/>
    <xf numFmtId="0" fontId="0" fillId="0" borderId="1" xfId="0" applyFont="1" applyBorder="1"/>
    <xf numFmtId="4" fontId="1" fillId="2" borderId="2" xfId="0" applyNumberFormat="1" applyFont="1" applyFill="1" applyBorder="1" applyAlignment="1"/>
    <xf numFmtId="4" fontId="1" fillId="3" borderId="2" xfId="0" applyNumberFormat="1" applyFont="1" applyFill="1" applyBorder="1" applyAlignment="1"/>
    <xf numFmtId="4" fontId="1" fillId="0" borderId="2" xfId="0" applyNumberFormat="1" applyFont="1" applyFill="1" applyBorder="1" applyAlignment="1"/>
    <xf numFmtId="0" fontId="0" fillId="0" borderId="1" xfId="0" applyBorder="1"/>
    <xf numFmtId="4" fontId="1" fillId="2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Border="1"/>
    <xf numFmtId="4" fontId="1" fillId="3" borderId="1" xfId="0" applyNumberFormat="1" applyFont="1" applyFill="1" applyBorder="1"/>
    <xf numFmtId="0" fontId="4" fillId="3" borderId="1" xfId="0" applyFont="1" applyFill="1" applyBorder="1"/>
    <xf numFmtId="0" fontId="4" fillId="0" borderId="1" xfId="0" applyFont="1" applyBorder="1"/>
    <xf numFmtId="0" fontId="2" fillId="3" borderId="1" xfId="0" applyFont="1" applyFill="1" applyBorder="1"/>
    <xf numFmtId="0" fontId="5" fillId="4" borderId="1" xfId="0" applyFont="1" applyFill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4" fontId="1" fillId="5" borderId="2" xfId="0" applyNumberFormat="1" applyFont="1" applyFill="1" applyBorder="1" applyAlignment="1"/>
    <xf numFmtId="4" fontId="1" fillId="5" borderId="1" xfId="0" applyNumberFormat="1" applyFont="1" applyFill="1" applyBorder="1"/>
    <xf numFmtId="4" fontId="1" fillId="6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Sheepcare/Banks/Project%20Income%20and%20Expenditure%20July%20Chang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MBANK"/>
      <sheetName val="DISBURSEMENT"/>
      <sheetName val="LABOR"/>
      <sheetName val="DISBLANK"/>
      <sheetName val="PAYMENT"/>
      <sheetName val="KCDFDISB"/>
      <sheetName val="DISBURSESPECIAL"/>
      <sheetName val="PAYBLANK"/>
      <sheetName val="SECONDARY"/>
      <sheetName val="FAM32135"/>
      <sheetName val="FP"/>
      <sheetName val="PRIMARY"/>
      <sheetName val="ADMIN"/>
      <sheetName val="REQ"/>
      <sheetName val="BBK$"/>
      <sheetName val="MBAnalyze"/>
      <sheetName val="FLOAT"/>
      <sheetName val="FAM06130"/>
      <sheetName val="IE ACCOUNT"/>
      <sheetName val="Sheet1"/>
      <sheetName val="RECONCILE"/>
      <sheetName val="WATER"/>
      <sheetName val="INVEN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6">
          <cell r="BN56">
            <v>472082</v>
          </cell>
        </row>
        <row r="113">
          <cell r="BN113">
            <v>209715</v>
          </cell>
        </row>
        <row r="117">
          <cell r="BN117">
            <v>0</v>
          </cell>
        </row>
        <row r="148">
          <cell r="BN148">
            <v>1728732.8</v>
          </cell>
        </row>
        <row r="166">
          <cell r="BN166">
            <v>172400</v>
          </cell>
        </row>
        <row r="189">
          <cell r="BN189">
            <v>52000</v>
          </cell>
        </row>
        <row r="200">
          <cell r="BN200">
            <v>0</v>
          </cell>
        </row>
        <row r="232">
          <cell r="BN232">
            <v>278040</v>
          </cell>
        </row>
        <row r="260">
          <cell r="BN260">
            <v>1484550</v>
          </cell>
        </row>
      </sheetData>
      <sheetData sheetId="14"/>
      <sheetData sheetId="15"/>
      <sheetData sheetId="16"/>
      <sheetData sheetId="17"/>
      <sheetData sheetId="18"/>
      <sheetData sheetId="19"/>
      <sheetData sheetId="20">
        <row r="5">
          <cell r="BN5">
            <v>892160</v>
          </cell>
        </row>
        <row r="8">
          <cell r="BN8">
            <v>3261575</v>
          </cell>
        </row>
        <row r="17">
          <cell r="BN17">
            <v>807888</v>
          </cell>
        </row>
        <row r="25">
          <cell r="BN25">
            <v>1393656</v>
          </cell>
        </row>
        <row r="26">
          <cell r="BN26">
            <v>18000</v>
          </cell>
        </row>
        <row r="27">
          <cell r="BN27">
            <v>182090</v>
          </cell>
        </row>
        <row r="29">
          <cell r="BN29">
            <v>0</v>
          </cell>
        </row>
        <row r="30">
          <cell r="BN30">
            <v>3000</v>
          </cell>
        </row>
        <row r="31">
          <cell r="BN31">
            <v>20550</v>
          </cell>
        </row>
      </sheetData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6" workbookViewId="0">
      <selection activeCell="D6" sqref="D6"/>
    </sheetView>
  </sheetViews>
  <sheetFormatPr defaultRowHeight="14.5" x14ac:dyDescent="0.35"/>
  <cols>
    <col min="2" max="2" width="35.1796875" customWidth="1"/>
    <col min="3" max="4" width="15.7265625" customWidth="1"/>
  </cols>
  <sheetData>
    <row r="1" spans="1:4" x14ac:dyDescent="0.35">
      <c r="B1" s="1" t="s">
        <v>45</v>
      </c>
      <c r="C1" s="17">
        <v>2019</v>
      </c>
      <c r="D1" s="17">
        <v>2019</v>
      </c>
    </row>
    <row r="2" spans="1:4" x14ac:dyDescent="0.35">
      <c r="A2" t="s">
        <v>0</v>
      </c>
      <c r="B2" s="1" t="s">
        <v>1</v>
      </c>
      <c r="C2" s="18" t="s">
        <v>46</v>
      </c>
      <c r="D2" s="18" t="s">
        <v>47</v>
      </c>
    </row>
    <row r="3" spans="1:4" x14ac:dyDescent="0.35">
      <c r="B3" s="1" t="s">
        <v>2</v>
      </c>
      <c r="C3" s="2" t="s">
        <v>3</v>
      </c>
      <c r="D3" s="2" t="s">
        <v>3</v>
      </c>
    </row>
    <row r="4" spans="1:4" x14ac:dyDescent="0.35">
      <c r="B4" s="1" t="s">
        <v>4</v>
      </c>
      <c r="C4" s="3"/>
      <c r="D4" s="3"/>
    </row>
    <row r="5" spans="1:4" x14ac:dyDescent="0.35">
      <c r="B5" s="1" t="s">
        <v>5</v>
      </c>
      <c r="C5" s="3"/>
      <c r="D5" s="3"/>
    </row>
    <row r="6" spans="1:4" x14ac:dyDescent="0.35">
      <c r="B6" s="4" t="s">
        <v>6</v>
      </c>
      <c r="C6" s="5">
        <v>1258950</v>
      </c>
      <c r="D6" s="6">
        <v>1000000</v>
      </c>
    </row>
    <row r="7" spans="1:4" x14ac:dyDescent="0.35">
      <c r="B7" s="4" t="s">
        <v>7</v>
      </c>
      <c r="C7" s="5">
        <v>1870000.0000000002</v>
      </c>
      <c r="D7" s="6">
        <v>0</v>
      </c>
    </row>
    <row r="8" spans="1:4" x14ac:dyDescent="0.35">
      <c r="B8" s="4" t="s">
        <v>8</v>
      </c>
      <c r="C8" s="5">
        <v>330000</v>
      </c>
      <c r="D8" s="6">
        <v>300000</v>
      </c>
    </row>
    <row r="9" spans="1:4" x14ac:dyDescent="0.35">
      <c r="B9" s="4" t="s">
        <v>9</v>
      </c>
      <c r="C9" s="5">
        <v>1796135.0000000002</v>
      </c>
      <c r="D9" s="6">
        <v>0</v>
      </c>
    </row>
    <row r="10" spans="1:4" x14ac:dyDescent="0.35">
      <c r="B10" s="4" t="s">
        <v>48</v>
      </c>
      <c r="C10" s="5">
        <v>0</v>
      </c>
      <c r="D10" s="6">
        <v>90800</v>
      </c>
    </row>
    <row r="11" spans="1:4" x14ac:dyDescent="0.35">
      <c r="B11" s="4" t="s">
        <v>10</v>
      </c>
      <c r="C11" s="5">
        <v>1095352.5</v>
      </c>
      <c r="D11" s="6">
        <v>1751125</v>
      </c>
    </row>
    <row r="12" spans="1:4" x14ac:dyDescent="0.35">
      <c r="B12" s="4" t="s">
        <v>52</v>
      </c>
      <c r="C12" s="5">
        <v>0</v>
      </c>
      <c r="D12" s="6">
        <v>1500000</v>
      </c>
    </row>
    <row r="13" spans="1:4" x14ac:dyDescent="0.35">
      <c r="B13" s="1" t="s">
        <v>11</v>
      </c>
      <c r="C13" s="6">
        <f>SUM(C6:C12)</f>
        <v>6350437.5</v>
      </c>
      <c r="D13" s="19">
        <f>SUM(D6:D12)</f>
        <v>4641925</v>
      </c>
    </row>
    <row r="14" spans="1:4" x14ac:dyDescent="0.35">
      <c r="B14" s="1" t="s">
        <v>12</v>
      </c>
      <c r="C14" s="7"/>
      <c r="D14" s="21"/>
    </row>
    <row r="15" spans="1:4" x14ac:dyDescent="0.35">
      <c r="B15" s="8" t="s">
        <v>13</v>
      </c>
      <c r="C15" s="5">
        <v>1064241.2000000002</v>
      </c>
      <c r="D15" s="6">
        <f>[1]RECONCILE!$BN$5</f>
        <v>892160</v>
      </c>
    </row>
    <row r="16" spans="1:4" x14ac:dyDescent="0.35">
      <c r="B16" s="8" t="s">
        <v>15</v>
      </c>
      <c r="C16" s="9">
        <v>16560000</v>
      </c>
      <c r="D16" s="12">
        <f>[1]RECONCILE!$BN$8</f>
        <v>3261575</v>
      </c>
    </row>
    <row r="17" spans="2:4" x14ac:dyDescent="0.35">
      <c r="B17" s="10" t="s">
        <v>16</v>
      </c>
      <c r="C17" s="5">
        <v>936192.4</v>
      </c>
      <c r="D17" s="6">
        <f>[1]RECONCILE!$BN$17</f>
        <v>807888</v>
      </c>
    </row>
    <row r="18" spans="2:4" x14ac:dyDescent="0.35">
      <c r="B18" s="10" t="s">
        <v>17</v>
      </c>
      <c r="C18" s="5">
        <v>1323217.5</v>
      </c>
      <c r="D18" s="6">
        <f>[1]RECONCILE!$BN$25</f>
        <v>1393656</v>
      </c>
    </row>
    <row r="19" spans="2:4" x14ac:dyDescent="0.35">
      <c r="B19" s="11" t="s">
        <v>18</v>
      </c>
      <c r="C19" s="5">
        <v>147913.70000000001</v>
      </c>
      <c r="D19" s="6">
        <f>[1]RECONCILE!$BN$26</f>
        <v>18000</v>
      </c>
    </row>
    <row r="20" spans="2:4" x14ac:dyDescent="0.35">
      <c r="B20" s="11" t="s">
        <v>19</v>
      </c>
      <c r="C20" s="5">
        <v>238807.80000000002</v>
      </c>
      <c r="D20" s="6">
        <f>[1]RECONCILE!$BN$27</f>
        <v>182090</v>
      </c>
    </row>
    <row r="21" spans="2:4" x14ac:dyDescent="0.35">
      <c r="B21" s="11" t="s">
        <v>20</v>
      </c>
      <c r="C21" s="5">
        <v>2365</v>
      </c>
      <c r="D21" s="6">
        <v>0</v>
      </c>
    </row>
    <row r="22" spans="2:4" x14ac:dyDescent="0.35">
      <c r="B22" s="11" t="s">
        <v>21</v>
      </c>
      <c r="C22" s="5">
        <v>11000</v>
      </c>
      <c r="D22" s="6">
        <f>[1]RECONCILE!$BN$29</f>
        <v>0</v>
      </c>
    </row>
    <row r="23" spans="2:4" x14ac:dyDescent="0.35">
      <c r="B23" s="11" t="s">
        <v>22</v>
      </c>
      <c r="C23" s="5">
        <v>96000</v>
      </c>
      <c r="D23" s="6">
        <f>[1]RECONCILE!$BN$30</f>
        <v>3000</v>
      </c>
    </row>
    <row r="24" spans="2:4" x14ac:dyDescent="0.35">
      <c r="B24" s="11" t="s">
        <v>23</v>
      </c>
      <c r="C24" s="5">
        <v>36000</v>
      </c>
      <c r="D24" s="6">
        <f>[1]RECONCILE!$BN$31</f>
        <v>20550</v>
      </c>
    </row>
    <row r="25" spans="2:4" x14ac:dyDescent="0.35">
      <c r="B25" s="11" t="s">
        <v>24</v>
      </c>
      <c r="C25" s="5">
        <v>4814700</v>
      </c>
      <c r="D25" s="6">
        <v>4464000</v>
      </c>
    </row>
    <row r="26" spans="2:4" x14ac:dyDescent="0.35">
      <c r="B26" s="11" t="s">
        <v>25</v>
      </c>
      <c r="C26" s="12">
        <f>SUM(C15:C25)</f>
        <v>25230437.599999998</v>
      </c>
      <c r="D26" s="20">
        <f>SUM(D15:D25)</f>
        <v>11042919</v>
      </c>
    </row>
    <row r="27" spans="2:4" x14ac:dyDescent="0.35">
      <c r="B27" s="13" t="s">
        <v>26</v>
      </c>
      <c r="C27" s="12">
        <f>+C13+C26</f>
        <v>31580875.099999998</v>
      </c>
      <c r="D27" s="20">
        <f>+D13+D26</f>
        <v>15684844</v>
      </c>
    </row>
    <row r="28" spans="2:4" x14ac:dyDescent="0.35">
      <c r="B28" s="14" t="s">
        <v>27</v>
      </c>
      <c r="C28" s="9"/>
      <c r="D28" s="12"/>
    </row>
    <row r="29" spans="2:4" x14ac:dyDescent="0.35">
      <c r="B29" s="11" t="s">
        <v>28</v>
      </c>
      <c r="C29" s="9">
        <v>269060</v>
      </c>
      <c r="D29" s="12">
        <f>[1]REQ!$BN$113</f>
        <v>209715</v>
      </c>
    </row>
    <row r="30" spans="2:4" x14ac:dyDescent="0.35">
      <c r="B30" s="11" t="s">
        <v>14</v>
      </c>
      <c r="C30" s="9">
        <v>8250</v>
      </c>
      <c r="D30" s="12">
        <f>[1]REQ!$BN$117</f>
        <v>0</v>
      </c>
    </row>
    <row r="31" spans="2:4" x14ac:dyDescent="0.35">
      <c r="B31" s="11" t="s">
        <v>29</v>
      </c>
      <c r="C31" s="9">
        <v>9936000</v>
      </c>
      <c r="D31" s="12">
        <f>[1]REQ!$BN$148</f>
        <v>1728732.8</v>
      </c>
    </row>
    <row r="32" spans="2:4" x14ac:dyDescent="0.35">
      <c r="B32" s="11" t="s">
        <v>18</v>
      </c>
      <c r="C32" s="9">
        <v>112259</v>
      </c>
      <c r="D32" s="12">
        <f>[1]REQ!$BN$200</f>
        <v>0</v>
      </c>
    </row>
    <row r="33" spans="2:4" x14ac:dyDescent="0.35">
      <c r="B33" s="11" t="s">
        <v>30</v>
      </c>
      <c r="C33" s="9">
        <v>120000</v>
      </c>
      <c r="D33" s="12">
        <v>0</v>
      </c>
    </row>
    <row r="34" spans="2:4" x14ac:dyDescent="0.35">
      <c r="B34" s="11" t="s">
        <v>31</v>
      </c>
      <c r="C34" s="9">
        <v>10000</v>
      </c>
      <c r="D34" s="12">
        <v>15000</v>
      </c>
    </row>
    <row r="35" spans="2:4" x14ac:dyDescent="0.35">
      <c r="B35" s="11" t="s">
        <v>32</v>
      </c>
      <c r="C35" s="9">
        <v>32000</v>
      </c>
      <c r="D35" s="12">
        <v>20740</v>
      </c>
    </row>
    <row r="36" spans="2:4" x14ac:dyDescent="0.35">
      <c r="B36" s="11" t="s">
        <v>33</v>
      </c>
      <c r="C36" s="9">
        <v>288000</v>
      </c>
      <c r="D36" s="12">
        <v>195000</v>
      </c>
    </row>
    <row r="37" spans="2:4" x14ac:dyDescent="0.35">
      <c r="B37" s="11" t="s">
        <v>34</v>
      </c>
      <c r="C37" s="9">
        <v>176986</v>
      </c>
      <c r="D37" s="12">
        <f>[1]REQ!$BN$56</f>
        <v>472082</v>
      </c>
    </row>
    <row r="38" spans="2:4" x14ac:dyDescent="0.35">
      <c r="B38" s="11" t="s">
        <v>35</v>
      </c>
      <c r="C38" s="9">
        <v>1080000</v>
      </c>
      <c r="D38" s="12">
        <f>[1]REQ!$BN$232+654187</f>
        <v>932227</v>
      </c>
    </row>
    <row r="39" spans="2:4" x14ac:dyDescent="0.35">
      <c r="B39" s="11" t="s">
        <v>36</v>
      </c>
      <c r="C39" s="9">
        <v>389401</v>
      </c>
      <c r="D39" s="12">
        <v>389401</v>
      </c>
    </row>
    <row r="40" spans="2:4" x14ac:dyDescent="0.35">
      <c r="B40" s="10" t="s">
        <v>37</v>
      </c>
      <c r="C40" s="9">
        <v>480360</v>
      </c>
      <c r="D40" s="12">
        <f>[1]REQ!$BN$189</f>
        <v>52000</v>
      </c>
    </row>
    <row r="41" spans="2:4" x14ac:dyDescent="0.35">
      <c r="B41" s="11" t="s">
        <v>38</v>
      </c>
      <c r="C41" s="9">
        <v>824289.37</v>
      </c>
      <c r="D41" s="12">
        <f>[1]REQ!$BN$166+1166175</f>
        <v>1338575</v>
      </c>
    </row>
    <row r="42" spans="2:4" x14ac:dyDescent="0.35">
      <c r="B42" s="11" t="s">
        <v>39</v>
      </c>
      <c r="C42" s="9">
        <v>4296580</v>
      </c>
      <c r="D42" s="12">
        <v>4332240</v>
      </c>
    </row>
    <row r="43" spans="2:4" x14ac:dyDescent="0.35">
      <c r="B43" s="11" t="s">
        <v>40</v>
      </c>
      <c r="C43" s="9">
        <v>5140200</v>
      </c>
      <c r="D43" s="12">
        <f>[1]REQ!$BN$260+2039500</f>
        <v>3524050</v>
      </c>
    </row>
    <row r="44" spans="2:4" x14ac:dyDescent="0.35">
      <c r="B44" s="11" t="s">
        <v>41</v>
      </c>
      <c r="C44" s="9">
        <v>1100500</v>
      </c>
      <c r="D44" s="12">
        <v>0</v>
      </c>
    </row>
    <row r="45" spans="2:4" x14ac:dyDescent="0.35">
      <c r="B45" s="11" t="s">
        <v>50</v>
      </c>
      <c r="C45" s="9">
        <v>0</v>
      </c>
      <c r="D45" s="12">
        <v>952530</v>
      </c>
    </row>
    <row r="46" spans="2:4" x14ac:dyDescent="0.35">
      <c r="B46" s="11" t="s">
        <v>49</v>
      </c>
      <c r="C46" s="9">
        <v>0</v>
      </c>
      <c r="D46" s="12">
        <v>590000</v>
      </c>
    </row>
    <row r="47" spans="2:4" x14ac:dyDescent="0.35">
      <c r="B47" s="11" t="s">
        <v>51</v>
      </c>
      <c r="C47" s="9">
        <v>0</v>
      </c>
      <c r="D47" s="12">
        <v>643880</v>
      </c>
    </row>
    <row r="48" spans="2:4" x14ac:dyDescent="0.35">
      <c r="B48" s="11" t="s">
        <v>42</v>
      </c>
      <c r="C48" s="9">
        <v>4920</v>
      </c>
      <c r="D48" s="12">
        <v>12000</v>
      </c>
    </row>
    <row r="49" spans="2:4" x14ac:dyDescent="0.35">
      <c r="B49" s="15" t="s">
        <v>43</v>
      </c>
      <c r="C49" s="12">
        <f>SUM(C29:C48)</f>
        <v>24268805.369999997</v>
      </c>
      <c r="D49" s="20">
        <f>SUM(D29:D48)</f>
        <v>15408172.800000001</v>
      </c>
    </row>
    <row r="50" spans="2:4" x14ac:dyDescent="0.35">
      <c r="B50" s="16" t="s">
        <v>44</v>
      </c>
      <c r="C50" s="9">
        <f>+C27-C49</f>
        <v>7312069.7300000004</v>
      </c>
      <c r="D50" s="20">
        <f>+D27-D49</f>
        <v>276671.19999999925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JAKOYWA</dc:creator>
  <cp:lastModifiedBy>Windows User</cp:lastModifiedBy>
  <dcterms:created xsi:type="dcterms:W3CDTF">2019-09-30T14:31:31Z</dcterms:created>
  <dcterms:modified xsi:type="dcterms:W3CDTF">2020-01-11T07:18:45Z</dcterms:modified>
</cp:coreProperties>
</file>