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hidePivotFieldList="1" autoCompressPictures="0"/>
  <bookViews>
    <workbookView xWindow="1260" yWindow="2620" windowWidth="25600" windowHeight="12400"/>
  </bookViews>
  <sheets>
    <sheet name="Budget Report" sheetId="4" r:id="rId1"/>
    <sheet name="Budget Details" sheetId="1" r:id="rId2"/>
    <sheet name="Lookup Lists" sheetId="2" r:id="rId3"/>
    <sheet name="Salaries - sponsored" sheetId="5" r:id="rId4"/>
  </sheets>
  <definedNames>
    <definedName name="BudgetCategory">BudgetCategoryLookup[Budget Category Lookup]</definedName>
    <definedName name="_xlnm.Print_Area" localSheetId="0">'Budget Report'!$A$1:$H$53</definedName>
    <definedName name="_xlnm.Print_Titles" localSheetId="0">'Budget Report'!$B:$B,'Budget Report'!$25:$26</definedName>
  </definedNames>
  <calcPr calcId="140001" concurrentCalc="0"/>
  <pivotCaches>
    <pivotCache cacheId="4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4" l="1"/>
  <c r="E11" i="4"/>
  <c r="C8" i="4"/>
  <c r="E4" i="1"/>
  <c r="F4" i="1"/>
  <c r="E28" i="1"/>
  <c r="F28" i="1"/>
  <c r="E27" i="1"/>
  <c r="F27" i="1"/>
  <c r="E26" i="1"/>
  <c r="F26" i="1"/>
  <c r="E22" i="1"/>
  <c r="F22" i="1"/>
  <c r="E21" i="1"/>
  <c r="F21" i="1"/>
  <c r="E2" i="1"/>
  <c r="F2" i="1"/>
  <c r="E6" i="1"/>
  <c r="F6" i="1"/>
  <c r="E5" i="1"/>
  <c r="F5" i="1"/>
  <c r="E14" i="1"/>
  <c r="E12" i="1"/>
  <c r="E13" i="1"/>
  <c r="E23" i="1"/>
  <c r="E19" i="1"/>
  <c r="E20" i="1"/>
  <c r="E10" i="1"/>
  <c r="E24" i="1"/>
  <c r="E15" i="1"/>
  <c r="E11" i="1"/>
  <c r="E17" i="1"/>
  <c r="E25" i="1"/>
  <c r="E18" i="1"/>
  <c r="E16" i="1"/>
  <c r="E7" i="1"/>
  <c r="E8" i="1"/>
  <c r="E9" i="1"/>
  <c r="F14" i="1"/>
  <c r="F12" i="1"/>
  <c r="F13" i="1"/>
  <c r="F23" i="1"/>
  <c r="F19" i="1"/>
  <c r="F20" i="1"/>
  <c r="F10" i="1"/>
  <c r="F24" i="1"/>
  <c r="F15" i="1"/>
  <c r="F11" i="1"/>
  <c r="F17" i="1"/>
  <c r="F25" i="1"/>
  <c r="F18" i="1"/>
  <c r="F16" i="1"/>
  <c r="F7" i="1"/>
  <c r="F8" i="1"/>
  <c r="F9" i="1"/>
  <c r="C19" i="4"/>
  <c r="C20" i="4"/>
  <c r="E3" i="1"/>
  <c r="F3" i="1"/>
</calcChain>
</file>

<file path=xl/sharedStrings.xml><?xml version="1.0" encoding="utf-8"?>
<sst xmlns="http://schemas.openxmlformats.org/spreadsheetml/2006/main" count="121" uniqueCount="69">
  <si>
    <t>Category</t>
  </si>
  <si>
    <t>Description</t>
  </si>
  <si>
    <t>Projected Cost</t>
  </si>
  <si>
    <t>Actual Cost</t>
  </si>
  <si>
    <t>Difference</t>
  </si>
  <si>
    <t>Transportation</t>
  </si>
  <si>
    <t>Food</t>
  </si>
  <si>
    <t>Grand Total</t>
  </si>
  <si>
    <t>Medical</t>
  </si>
  <si>
    <t>Total Cost</t>
  </si>
  <si>
    <t>Total income</t>
  </si>
  <si>
    <t>Projected Monthly Income</t>
  </si>
  <si>
    <t>Budget Category Lookup</t>
  </si>
  <si>
    <t>% of Expenses</t>
  </si>
  <si>
    <t>Projected Monthly Expenses</t>
  </si>
  <si>
    <t>Actual Monthly Expenses</t>
  </si>
  <si>
    <t>Actual Monthly Income</t>
  </si>
  <si>
    <t xml:space="preserve"> </t>
  </si>
  <si>
    <t>Projected Balance</t>
  </si>
  <si>
    <t>Actual Balance</t>
  </si>
  <si>
    <t>Balance (income - expenses)</t>
  </si>
  <si>
    <t>Budget Summary</t>
  </si>
  <si>
    <t>Budget Categories</t>
  </si>
  <si>
    <t>Expense Overview</t>
  </si>
  <si>
    <t>Values</t>
  </si>
  <si>
    <t>Actual Cost Ranking</t>
  </si>
  <si>
    <t>School fees (Cambrian)</t>
  </si>
  <si>
    <t>School fees</t>
  </si>
  <si>
    <t>School fees (Milestone)</t>
  </si>
  <si>
    <t>English course (Cambrian)</t>
  </si>
  <si>
    <t>English courses</t>
  </si>
  <si>
    <t>English course (adults BC)</t>
  </si>
  <si>
    <t>University</t>
  </si>
  <si>
    <t>Transport (students)</t>
  </si>
  <si>
    <t>Transport (adults)</t>
  </si>
  <si>
    <t>School meals (Cambrian)</t>
  </si>
  <si>
    <t>Toiletries</t>
  </si>
  <si>
    <t>Rent (101 families)</t>
  </si>
  <si>
    <t>Rent</t>
  </si>
  <si>
    <t>Food (101 families)</t>
  </si>
  <si>
    <t>MCF guesthouse rent</t>
  </si>
  <si>
    <t>MCF guesthouse bills</t>
  </si>
  <si>
    <t>MCF guesthouse</t>
  </si>
  <si>
    <t>Charity insurance</t>
  </si>
  <si>
    <t>Admin</t>
  </si>
  <si>
    <t>Brochures</t>
  </si>
  <si>
    <t>Postage</t>
  </si>
  <si>
    <t>Stationery</t>
  </si>
  <si>
    <t>School uniforms</t>
  </si>
  <si>
    <t>School shoes</t>
  </si>
  <si>
    <t>Medical help</t>
  </si>
  <si>
    <t>Bangladesh registration</t>
  </si>
  <si>
    <t>Portuguese bank account</t>
  </si>
  <si>
    <t>Accountant</t>
  </si>
  <si>
    <t>Jewel</t>
  </si>
  <si>
    <t>Nilofar</t>
  </si>
  <si>
    <t>Katrin</t>
  </si>
  <si>
    <t>Admin lady</t>
  </si>
  <si>
    <t>Salaries - sponsored</t>
  </si>
  <si>
    <t>School-related cost</t>
  </si>
  <si>
    <t>Dubai employment</t>
  </si>
  <si>
    <t xml:space="preserve">Flights </t>
  </si>
  <si>
    <t>Passports</t>
  </si>
  <si>
    <t>School fees (Cambrian debt)</t>
  </si>
  <si>
    <t>School fees (Ma Haad debt)</t>
  </si>
  <si>
    <t>Justgiving</t>
  </si>
  <si>
    <t>Corporate sponsorship</t>
  </si>
  <si>
    <t>Grants</t>
  </si>
  <si>
    <t>Fundraising events (inc Maria)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</si>
</sst>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10" x14ac:knownFonts="1">
    <font>
      <sz val="12"/>
      <color indexed="63"/>
      <name val="Calibri"/>
      <scheme val="minor"/>
    </font>
    <font>
      <sz val="12"/>
      <color theme="1"/>
      <name val="Calibri"/>
      <family val="2"/>
      <scheme val="minor"/>
    </font>
    <font>
      <b/>
      <sz val="15"/>
      <color theme="1" tint="0.2499465926084170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scheme val="minor"/>
    </font>
    <font>
      <u/>
      <sz val="12"/>
      <color theme="11"/>
      <name val="Calibri"/>
      <scheme val="minor"/>
    </font>
    <font>
      <b/>
      <sz val="12"/>
      <color indexed="63"/>
      <name val="Calibri"/>
      <scheme val="minor"/>
    </font>
    <font>
      <b/>
      <sz val="20"/>
      <color theme="1" tint="0.2499465926084170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1" applyNumberFormat="0" applyFill="0" applyProtection="0">
      <alignment horizontal="left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1" xfId="1">
      <alignment horizontal="left"/>
    </xf>
    <xf numFmtId="0" fontId="2" fillId="0" borderId="1" xfId="1" applyAlignment="1">
      <alignment horizontal="center" vertical="center"/>
    </xf>
    <xf numFmtId="0" fontId="2" fillId="0" borderId="1" xfId="1" applyAlignment="1">
      <alignment vertical="center" wrapText="1"/>
    </xf>
    <xf numFmtId="0" fontId="0" fillId="0" borderId="2" xfId="0" applyBorder="1"/>
    <xf numFmtId="0" fontId="0" fillId="0" borderId="3" xfId="0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 applyBorder="1"/>
    <xf numFmtId="0" fontId="0" fillId="0" borderId="7" xfId="0" applyBorder="1"/>
    <xf numFmtId="164" fontId="0" fillId="0" borderId="1" xfId="0" applyNumberFormat="1" applyBorder="1"/>
    <xf numFmtId="0" fontId="0" fillId="0" borderId="1" xfId="0" applyBorder="1"/>
    <xf numFmtId="0" fontId="0" fillId="0" borderId="8" xfId="0" applyBorder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pivotButton="1"/>
    <xf numFmtId="164" fontId="0" fillId="0" borderId="0" xfId="0" applyNumberFormat="1"/>
    <xf numFmtId="10" fontId="0" fillId="0" borderId="0" xfId="0" applyNumberFormat="1"/>
    <xf numFmtId="0" fontId="2" fillId="0" borderId="0" xfId="1" applyBorder="1" applyAlignment="1">
      <alignment vertical="center" wrapText="1"/>
    </xf>
    <xf numFmtId="164" fontId="0" fillId="0" borderId="0" xfId="0" applyNumberFormat="1" applyFont="1" applyBorder="1"/>
    <xf numFmtId="164" fontId="8" fillId="0" borderId="0" xfId="0" applyNumberFormat="1" applyFont="1" applyBorder="1"/>
    <xf numFmtId="0" fontId="9" fillId="0" borderId="1" xfId="1" applyFont="1" applyAlignment="1">
      <alignment horizontal="left" vertical="center"/>
    </xf>
    <xf numFmtId="0" fontId="1" fillId="2" borderId="9" xfId="0" applyFont="1" applyFill="1" applyBorder="1" applyAlignment="1">
      <alignment wrapText="1"/>
    </xf>
    <xf numFmtId="164" fontId="0" fillId="2" borderId="10" xfId="0" applyNumberFormat="1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164" fontId="0" fillId="0" borderId="10" xfId="0" applyNumberFormat="1" applyFont="1" applyBorder="1" applyAlignment="1">
      <alignment wrapText="1"/>
    </xf>
    <xf numFmtId="0" fontId="1" fillId="0" borderId="10" xfId="0" applyFont="1" applyBorder="1"/>
    <xf numFmtId="0" fontId="1" fillId="2" borderId="10" xfId="0" applyFont="1" applyFill="1" applyBorder="1"/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eading 1" xfId="1" builtinId="16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 customBuiltin="1"/>
  </cellStyles>
  <dxfs count="28">
    <dxf>
      <numFmt numFmtId="164" formatCode="&quot;$&quot;#,##0_);[Red]\(&quot;$&quot;#,##0\)"/>
      <alignment horizontal="general" vertical="bottom" textRotation="0" wrapText="1" indent="0" justifyLastLine="0" shrinkToFit="0" readingOrder="0"/>
    </dxf>
    <dxf>
      <numFmt numFmtId="164" formatCode="&quot;$&quot;#,##0_);[Red]\(&quot;$&quot;#,##0\)"/>
      <alignment horizontal="general" vertical="bottom" textRotation="0" wrapText="1" indent="0" justifyLastLine="0" shrinkToFit="0" readingOrder="0"/>
    </dxf>
    <dxf>
      <numFmt numFmtId="164" formatCode="&quot;$&quot;#,##0_);[Red]\(&quot;$&quot;#,##0\)"/>
      <alignment horizontal="general" vertical="bottom" textRotation="0" wrapText="1" indent="0" justifyLastLine="0" shrinkToFit="0" readingOrder="0"/>
    </dxf>
    <dxf>
      <numFmt numFmtId="164" formatCode="&quot;$&quot;#,##0_);[Red]\(&quot;$&quot;#,##0\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</font>
      <numFmt numFmtId="164" formatCode="&quot;$&quot;#,##0_);[Red]\(&quot;$&quot;#,##0\)"/>
    </dxf>
    <dxf>
      <font>
        <b/>
      </font>
    </dxf>
    <dxf>
      <numFmt numFmtId="164" formatCode="&quot;$&quot;#,##0_);[Red]\(&quot;$&quot;#,##0\)"/>
    </dxf>
    <dxf>
      <font>
        <b/>
      </font>
    </dxf>
    <dxf>
      <numFmt numFmtId="164" formatCode="&quot;$&quot;#,##0_);[Red]\(&quot;$&quot;#,##0\)"/>
    </dxf>
    <dxf>
      <numFmt numFmtId="164" formatCode="&quot;$&quot;#,##0_);[Red]\(&quot;$&quot;#,##0\)"/>
    </dxf>
    <dxf>
      <numFmt numFmtId="164" formatCode="&quot;$&quot;#,##0_);[Red]\(&quot;$&quot;#,##0\)"/>
    </dxf>
    <dxf>
      <border>
        <top style="thin">
          <color theme="8" tint="0.79998168889431442"/>
        </top>
        <bottom style="thin">
          <color theme="8" tint="0.79998168889431442"/>
        </bottom>
      </border>
    </dxf>
    <dxf>
      <border>
        <top style="thin">
          <color theme="8" tint="0.79998168889431442"/>
        </top>
        <bottom style="thin">
          <color theme="8" tint="0.79998168889431442"/>
        </bottom>
      </border>
    </dxf>
    <dxf>
      <fill>
        <patternFill patternType="solid">
          <fgColor theme="8" tint="0.79998168889431442"/>
          <bgColor theme="8" tint="0.79998168889431442"/>
        </patternFill>
      </fill>
      <border>
        <bottom style="thin">
          <color theme="8"/>
        </bottom>
      </border>
    </dxf>
    <dxf>
      <font>
        <color theme="0"/>
      </font>
      <fill>
        <patternFill patternType="solid">
          <fgColor theme="8" tint="0.39997558519241921"/>
          <bgColor theme="8" tint="0.39997558519241921"/>
        </patternFill>
      </fill>
      <border>
        <bottom style="thin">
          <color theme="8" tint="0.79998168889431442"/>
        </bottom>
        <horizontal style="thin">
          <color theme="8" tint="0.39997558519241921"/>
        </horizontal>
      </border>
    </dxf>
    <dxf>
      <border>
        <bottom style="thin">
          <color theme="8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8" tint="0.39994506668294322"/>
          <bgColor theme="8" tint="0.79998168889431442"/>
        </patternFill>
      </fill>
    </dxf>
    <dxf>
      <font>
        <b/>
        <color theme="0"/>
      </font>
    </dxf>
    <dxf>
      <font>
        <color theme="0" tint="-4.9989318521683403E-2"/>
      </font>
      <fill>
        <patternFill>
          <bgColor theme="8" tint="0.39994506668294322"/>
        </patternFill>
      </fill>
      <border>
        <left/>
        <right/>
      </border>
    </dxf>
    <dxf>
      <fill>
        <patternFill patternType="solid">
          <fgColor indexed="64"/>
          <bgColor theme="8"/>
        </patternFill>
      </fill>
      <border>
        <top style="thin">
          <color theme="8" tint="-0.249977111117893"/>
        </top>
        <bottom style="thin">
          <color theme="8" tint="-0.249977111117893"/>
        </bottom>
        <horizontal style="thin">
          <color theme="8" tint="-0.249977111117893"/>
        </horizontal>
      </border>
    </dxf>
    <dxf>
      <font>
        <b/>
        <i val="0"/>
        <color theme="1" tint="0.24994659260841701"/>
      </font>
      <border>
        <top style="double">
          <color theme="8" tint="-0.249977111117893"/>
        </top>
      </border>
    </dxf>
    <dxf>
      <font>
        <color theme="0"/>
      </font>
      <fill>
        <patternFill patternType="solid">
          <fgColor theme="8" tint="-0.249977111117893"/>
          <bgColor theme="8" tint="-0.249977111117893"/>
        </patternFill>
      </fill>
      <border>
        <horizontal style="thin">
          <color theme="8" tint="-0.249977111117893"/>
        </horizontal>
      </border>
    </dxf>
    <dxf>
      <font>
        <color theme="1"/>
      </font>
      <border>
        <horizontal style="thin">
          <color theme="8" tint="0.79998168889431442"/>
        </horizontal>
      </border>
    </dxf>
  </dxfs>
  <tableStyles count="1" defaultTableStyle="TableStyleMedium2" defaultPivotStyle="PivotStyleLight16">
    <tableStyle name="BudgetReportPivot" table="0" count="13">
      <tableStyleElement type="wholeTable" dxfId="27"/>
      <tableStyleElement type="headerRow" dxfId="26"/>
      <tableStyleElement type="totalRow" dxfId="25"/>
      <tableStyleElement type="firstRowStripe" dxfId="24"/>
      <tableStyleElement type="firstColumnStripe" dxfId="23"/>
      <tableStyleElement type="firstHeaderCell" dxfId="22"/>
      <tableStyleElement type="firstSubtotalRow" dxfId="21"/>
      <tableStyleElement type="secondSubtotalRow" dxfId="20"/>
      <tableStyleElement type="firstColumnSubheading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1"/>
          <c:order val="0"/>
          <c:tx>
            <c:strRef>
              <c:f>'Budget Report'!$D$26</c:f>
              <c:strCache>
                <c:ptCount val="1"/>
                <c:pt idx="0">
                  <c:v>% of Expenses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'Budget Report'!$B$27:$B$64</c:f>
              <c:strCache>
                <c:ptCount val="12"/>
                <c:pt idx="0">
                  <c:v>School fees</c:v>
                </c:pt>
                <c:pt idx="1">
                  <c:v>English courses</c:v>
                </c:pt>
                <c:pt idx="2">
                  <c:v>Rent</c:v>
                </c:pt>
                <c:pt idx="3">
                  <c:v>Transportation</c:v>
                </c:pt>
                <c:pt idx="4">
                  <c:v>School-related cost</c:v>
                </c:pt>
                <c:pt idx="5">
                  <c:v>Toiletries</c:v>
                </c:pt>
                <c:pt idx="6">
                  <c:v>Food</c:v>
                </c:pt>
                <c:pt idx="7">
                  <c:v>Dubai employment</c:v>
                </c:pt>
                <c:pt idx="8">
                  <c:v>Admin</c:v>
                </c:pt>
                <c:pt idx="9">
                  <c:v>MCF guesthouse</c:v>
                </c:pt>
                <c:pt idx="10">
                  <c:v>Medical</c:v>
                </c:pt>
                <c:pt idx="11">
                  <c:v>Grand Total</c:v>
                </c:pt>
              </c:strCache>
            </c:strRef>
          </c:cat>
          <c:val>
            <c:numRef>
              <c:f>'Budget Report'!$D$27:$D$64</c:f>
              <c:numCache>
                <c:formatCode>0.00%</c:formatCode>
                <c:ptCount val="38"/>
                <c:pt idx="0">
                  <c:v>0.423595714686691</c:v>
                </c:pt>
                <c:pt idx="1">
                  <c:v>0.149667887768007</c:v>
                </c:pt>
                <c:pt idx="2">
                  <c:v>0.136512251636683</c:v>
                </c:pt>
                <c:pt idx="3">
                  <c:v>0.0974129801976138</c:v>
                </c:pt>
                <c:pt idx="4">
                  <c:v>0.0774830925296261</c:v>
                </c:pt>
                <c:pt idx="5">
                  <c:v>0.045738362330548</c:v>
                </c:pt>
                <c:pt idx="6">
                  <c:v>0.0409536754910048</c:v>
                </c:pt>
                <c:pt idx="7">
                  <c:v>0.0191364946807528</c:v>
                </c:pt>
                <c:pt idx="8">
                  <c:v>0.00449859680723524</c:v>
                </c:pt>
                <c:pt idx="9">
                  <c:v>0.0043251406459147</c:v>
                </c:pt>
                <c:pt idx="10">
                  <c:v>0.000675803225924172</c:v>
                </c:pt>
                <c:pt idx="11">
                  <c:v>1.0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24</xdr:row>
      <xdr:rowOff>57150</xdr:rowOff>
    </xdr:from>
    <xdr:to>
      <xdr:col>11</xdr:col>
      <xdr:colOff>393700</xdr:colOff>
      <xdr:row>55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Katrin Winter" refreshedDate="42409.931260763886" createdVersion="4" refreshedVersion="4" minRefreshableVersion="3" recordCount="27">
  <cacheSource type="worksheet">
    <worksheetSource name="BudgetDetails"/>
  </cacheSource>
  <cacheFields count="6">
    <cacheField name="Description" numFmtId="0">
      <sharedItems containsBlank="1" count="98">
        <s v="School fees (Cambrian)"/>
        <s v="School fees (Cambrian debt)"/>
        <s v="School fees (Ma Haad debt)"/>
        <s v="School fees (Milestone)"/>
        <s v="English course (Cambrian)"/>
        <s v="English course (adults BC)"/>
        <s v="University"/>
        <s v="Transport (students)"/>
        <s v="Transport (adults)"/>
        <s v="School meals (Cambrian)"/>
        <s v="Toiletries"/>
        <s v="Rent (101 families)"/>
        <s v="Food (101 families)"/>
        <s v="MCF guesthouse rent"/>
        <s v="MCF guesthouse bills"/>
        <s v="Charity insurance"/>
        <s v="Brochures"/>
        <s v="Postage"/>
        <s v="Stationery"/>
        <s v="Bangladesh registration"/>
        <s v="Portuguese bank account"/>
        <s v="School uniforms"/>
        <s v="School shoes"/>
        <s v="Medical help"/>
        <s v="Flights "/>
        <s v="Passports"/>
        <s v="Medical"/>
        <m u="1"/>
        <s v="Vehicle payment" u="1"/>
        <s v="Parking fees" u="1"/>
        <s v="Home" u="1"/>
        <s v="Katrin" u="1"/>
        <s v="Dry Cleaning" u="1"/>
        <s v="Personal" u="1"/>
        <s v="Online/Internet Service" u="1"/>
        <s v="Waste Removal" u="1"/>
        <s v="Mortgage or Rent" u="1"/>
        <s v="Bus/Taxi fare" u="1"/>
        <s v="Phone (Home)" u="1"/>
        <s v="Health Club" u="1"/>
        <s v="Cable/Satellite" u="1"/>
        <s v="Electric" u="1"/>
        <s v="Licencing " u="1"/>
        <s v="Video/DVD (Purchase)" u="1"/>
        <s v="Health" u="1"/>
        <s v="Natural gas/oil" u="1"/>
        <s v="Live Theater" u="1"/>
        <s v="Water and Sewer" u="1"/>
        <s v="House Cleaning Service" u="1"/>
        <s v="Gift 2" u="1"/>
        <s v="School Tuition" u="1"/>
        <s v="Sporting Events" u="1"/>
        <s v="School Supplies" u="1"/>
        <s v="Retirement account" u="1"/>
        <s v="Jewel" u="1"/>
        <s v="Food" u="1"/>
        <s v="Cable" u="1"/>
        <s v="Movies" u="1"/>
        <s v="Licensing " u="1"/>
        <s v="Toys" u="1"/>
        <s v="Extracurricular activities" u="1"/>
        <s v="Phone" u="1"/>
        <s v="Federal" u="1"/>
        <s v="Credit Card 3" u="1"/>
        <s v="Local" u="1"/>
        <s v="Credit Card 2" u="1"/>
        <s v="Gas" u="1"/>
        <s v="Concerts" u="1"/>
        <s v="Credit Card 1" u="1"/>
        <s v="Phone (Cellular)" u="1"/>
        <s v="Gift 1" u="1"/>
        <s v="Investment account" u="1"/>
        <s v="Grooming" u="1"/>
        <s v="Groceries" u="1"/>
        <s v="Dining Out" u="1"/>
        <s v="Video/DVD (Rental)" u="1"/>
        <s v="Student" u="1"/>
        <s v="CD" u="1"/>
        <s v="Other" u="1"/>
        <s v="Charity 3" u="1"/>
        <s v="Charity 2" u="1"/>
        <s v="Second Mortgage" u="1"/>
        <s v="Charity 1" u="1"/>
        <s v="Hair/Nails" u="1"/>
        <s v="Fuel" u="1"/>
        <s v="Waste Removal and Recycle" u="1"/>
        <s v="Maintenance" u="1"/>
        <s v="Nilofar" u="1"/>
        <s v="Supplies" u="1"/>
        <s v="Admin lady" u="1"/>
        <s v="State" u="1"/>
        <s v="Vehicle payment 2" u="1"/>
        <s v="Accountant" u="1"/>
        <s v="Life" u="1"/>
        <s v="Music (CDs, downloads, etc.)" u="1"/>
        <s v="Vehicle payment 1" u="1"/>
        <s v="Clothing" u="1"/>
        <s v="Insurance" u="1"/>
      </sharedItems>
    </cacheField>
    <cacheField name="Category" numFmtId="0">
      <sharedItems containsBlank="1" count="28">
        <s v="School fees"/>
        <s v="English courses"/>
        <s v="Transportation"/>
        <s v="School-related cost"/>
        <s v="Toiletries"/>
        <s v="Rent"/>
        <s v="Food"/>
        <s v="MCF guesthouse"/>
        <s v="Admin"/>
        <s v="Medical"/>
        <s v="Dubai employment"/>
        <s v="Pets" u="1"/>
        <m u="1"/>
        <s v="School-related cost - uniforms" u="1"/>
        <s v="Salaries - sponsored" u="1"/>
        <s v="Savings or Investments" u="1"/>
        <s v="Taxes" u="1"/>
        <s v="Insurance" u="1"/>
        <s v="Transportation (adults)" u="1"/>
        <s v="Transportation (students)" u="1"/>
        <s v="Gifts and Charity" u="1"/>
        <s v="School-related cost - meals" u="1"/>
        <s v="Loans" u="1"/>
        <s v="Personal Care" u="1"/>
        <s v="School-related cost - shoes" u="1"/>
        <s v="Housing" u="1"/>
        <s v="Children" u="1"/>
        <s v="Entertainment" u="1"/>
      </sharedItems>
    </cacheField>
    <cacheField name="Projected Cost" numFmtId="164">
      <sharedItems containsString="0" containsBlank="1" containsNumber="1" minValue="0" maxValue="161000"/>
    </cacheField>
    <cacheField name="Actual Cost" numFmtId="164">
      <sharedItems containsString="0" containsBlank="1" containsNumber="1" minValue="0" maxValue="161000"/>
    </cacheField>
    <cacheField name="Difference" numFmtId="164">
      <sharedItems containsSemiMixedTypes="0" containsString="0" containsNumber="1" containsInteger="1" minValue="0" maxValue="65678"/>
    </cacheField>
    <cacheField name="Actual Cost Ranking" numFmtId="164">
      <sharedItems containsSemiMixedTypes="0" containsString="0" containsNumber="1" minValue="0" maxValue="16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n v="161000"/>
    <n v="161000"/>
    <n v="0"/>
    <n v="161000"/>
  </r>
  <r>
    <x v="1"/>
    <x v="0"/>
    <n v="27041"/>
    <n v="27041"/>
    <n v="0"/>
    <n v="27041"/>
  </r>
  <r>
    <x v="2"/>
    <x v="0"/>
    <n v="65678"/>
    <m/>
    <n v="65678"/>
    <n v="0"/>
  </r>
  <r>
    <x v="3"/>
    <x v="0"/>
    <n v="0"/>
    <n v="0"/>
    <n v="0"/>
    <n v="0"/>
  </r>
  <r>
    <x v="4"/>
    <x v="1"/>
    <n v="16440"/>
    <n v="16440"/>
    <n v="0"/>
    <n v="16440"/>
  </r>
  <r>
    <x v="5"/>
    <x v="1"/>
    <n v="50000"/>
    <n v="50000"/>
    <n v="0"/>
    <n v="50000"/>
  </r>
  <r>
    <x v="6"/>
    <x v="0"/>
    <m/>
    <m/>
    <n v="0"/>
    <n v="0"/>
  </r>
  <r>
    <x v="7"/>
    <x v="2"/>
    <n v="37843.199999999997"/>
    <n v="37843.199999999997"/>
    <n v="0"/>
    <n v="37843.199999999997"/>
  </r>
  <r>
    <x v="8"/>
    <x v="2"/>
    <n v="5400"/>
    <n v="5400"/>
    <n v="0"/>
    <n v="5400"/>
  </r>
  <r>
    <x v="9"/>
    <x v="3"/>
    <n v="31536"/>
    <n v="31536"/>
    <n v="0"/>
    <n v="31536"/>
  </r>
  <r>
    <x v="10"/>
    <x v="4"/>
    <n v="20304"/>
    <n v="20304"/>
    <n v="0"/>
    <n v="20304"/>
  </r>
  <r>
    <x v="11"/>
    <x v="5"/>
    <n v="60600"/>
    <n v="60600"/>
    <n v="0"/>
    <n v="60600"/>
  </r>
  <r>
    <x v="12"/>
    <x v="6"/>
    <n v="18180"/>
    <n v="18180"/>
    <n v="0"/>
    <n v="18180"/>
  </r>
  <r>
    <x v="13"/>
    <x v="7"/>
    <n v="1560"/>
    <n v="1560"/>
    <n v="0"/>
    <n v="1560"/>
  </r>
  <r>
    <x v="14"/>
    <x v="7"/>
    <n v="360"/>
    <n v="360"/>
    <n v="0"/>
    <n v="360"/>
  </r>
  <r>
    <x v="15"/>
    <x v="8"/>
    <n v="447"/>
    <n v="447"/>
    <n v="0"/>
    <n v="447"/>
  </r>
  <r>
    <x v="16"/>
    <x v="8"/>
    <n v="550"/>
    <n v="550"/>
    <n v="0"/>
    <n v="550"/>
  </r>
  <r>
    <x v="17"/>
    <x v="8"/>
    <n v="200"/>
    <n v="200"/>
    <n v="0"/>
    <n v="200"/>
  </r>
  <r>
    <x v="18"/>
    <x v="8"/>
    <n v="100"/>
    <n v="100"/>
    <n v="0"/>
    <n v="100"/>
  </r>
  <r>
    <x v="19"/>
    <x v="8"/>
    <n v="100"/>
    <n v="100"/>
    <n v="0"/>
    <n v="100"/>
  </r>
  <r>
    <x v="20"/>
    <x v="8"/>
    <n v="600"/>
    <n v="600"/>
    <n v="0"/>
    <n v="600"/>
  </r>
  <r>
    <x v="21"/>
    <x v="3"/>
    <n v="1430"/>
    <n v="1430"/>
    <n v="0"/>
    <n v="1430"/>
  </r>
  <r>
    <x v="22"/>
    <x v="3"/>
    <n v="1430"/>
    <n v="1430"/>
    <n v="0"/>
    <n v="1430"/>
  </r>
  <r>
    <x v="23"/>
    <x v="9"/>
    <n v="300"/>
    <n v="300"/>
    <n v="0"/>
    <n v="300"/>
  </r>
  <r>
    <x v="24"/>
    <x v="10"/>
    <n v="6000"/>
    <n v="6000"/>
    <n v="0"/>
    <n v="6000"/>
  </r>
  <r>
    <x v="25"/>
    <x v="10"/>
    <n v="2400"/>
    <n v="2400"/>
    <n v="0"/>
    <n v="2400"/>
  </r>
  <r>
    <x v="26"/>
    <x v="10"/>
    <n v="95"/>
    <n v="95"/>
    <n v="0"/>
    <n v="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BudgetReport" cacheId="4" applyNumberFormats="0" applyBorderFormats="0" applyFontFormats="0" applyPatternFormats="0" applyAlignmentFormats="0" applyWidthHeightFormats="1" dataCaption="Values" updatedVersion="4" minRefreshableVersion="3" fieldPrintTitles="1" itemPrintTitles="1" createdVersion="4" indent="0" outline="1" outlineData="1" multipleFieldFilters="0" chartFormat="5" rowHeaderCaption="Budget Categories">
  <location ref="B25:D38" firstHeaderRow="1" firstDataRow="2" firstDataCol="1"/>
  <pivotFields count="6">
    <pivotField axis="axisRow" showAll="0">
      <items count="99">
        <item m="1" x="28"/>
        <item m="1" x="84"/>
        <item m="1" x="97"/>
        <item m="1" x="58"/>
        <item m="1" x="36"/>
        <item m="1" x="86"/>
        <item m="1" x="37"/>
        <item m="1" x="56"/>
        <item m="1" x="40"/>
        <item m="1" x="77"/>
        <item m="1" x="82"/>
        <item m="1" x="80"/>
        <item m="1" x="79"/>
        <item m="1" x="96"/>
        <item m="1" x="67"/>
        <item m="1" x="68"/>
        <item m="1" x="65"/>
        <item m="1" x="63"/>
        <item m="1" x="73"/>
        <item m="1" x="74"/>
        <item m="1" x="32"/>
        <item m="1" x="41"/>
        <item x="26"/>
        <item m="1" x="50"/>
        <item m="1" x="52"/>
        <item m="1" x="60"/>
        <item m="1" x="62"/>
        <item m="1" x="55"/>
        <item m="1" x="66"/>
        <item m="1" x="70"/>
        <item m="1" x="49"/>
        <item m="1" x="72"/>
        <item m="1" x="83"/>
        <item m="1" x="44"/>
        <item m="1" x="39"/>
        <item m="1" x="30"/>
        <item m="1" x="71"/>
        <item m="1" x="42"/>
        <item m="1" x="93"/>
        <item m="1" x="46"/>
        <item m="1" x="64"/>
        <item m="1" x="57"/>
        <item m="1" x="94"/>
        <item m="1" x="45"/>
        <item m="1" x="34"/>
        <item m="1" x="78"/>
        <item m="1" x="29"/>
        <item m="1" x="33"/>
        <item m="1" x="61"/>
        <item m="1" x="69"/>
        <item m="1" x="38"/>
        <item m="1" x="53"/>
        <item m="1" x="81"/>
        <item m="1" x="51"/>
        <item m="1" x="90"/>
        <item m="1" x="76"/>
        <item m="1" x="88"/>
        <item m="1" x="59"/>
        <item m="1" x="95"/>
        <item m="1" x="91"/>
        <item m="1" x="43"/>
        <item m="1" x="75"/>
        <item m="1" x="35"/>
        <item m="1" x="85"/>
        <item m="1" x="47"/>
        <item m="1" x="48"/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m="1" x="92"/>
        <item m="1" x="54"/>
        <item m="1" x="87"/>
        <item m="1" x="31"/>
        <item m="1" x="89"/>
        <item m="1" x="27"/>
        <item x="24"/>
        <item x="25"/>
        <item x="1"/>
        <item x="2"/>
        <item t="default"/>
      </items>
    </pivotField>
    <pivotField axis="axisRow" showAll="0" sortType="descending">
      <items count="29">
        <item sd="0" m="1" x="25"/>
        <item sd="0" x="2"/>
        <item sd="0" m="1" x="26"/>
        <item sd="0" x="6"/>
        <item n="k" sd="0" m="1" x="23"/>
        <item sd="0" m="1" x="17"/>
        <item sd="0" m="1" x="22"/>
        <item sd="0" m="1" x="15"/>
        <item sd="0" m="1" x="16"/>
        <item sd="0" m="1" x="11"/>
        <item sd="0" m="1" x="27"/>
        <item sd="0" m="1" x="20"/>
        <item sd="0" x="0"/>
        <item sd="0" x="1"/>
        <item m="1" x="19"/>
        <item m="1" x="18"/>
        <item m="1" x="21"/>
        <item sd="0" x="4"/>
        <item sd="0" x="5"/>
        <item sd="0" x="7"/>
        <item sd="0" x="8"/>
        <item m="1" x="13"/>
        <item m="1" x="24"/>
        <item sd="0" x="9"/>
        <item sd="0" m="1" x="14"/>
        <item sd="0" m="1" x="12"/>
        <item sd="0" x="3"/>
        <item sd="0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numFmtId="164" showAll="0" defaultSubtotal="0"/>
  </pivotFields>
  <rowFields count="2">
    <field x="1"/>
    <field x="0"/>
  </rowFields>
  <rowItems count="12">
    <i>
      <x v="12"/>
    </i>
    <i>
      <x v="13"/>
    </i>
    <i>
      <x v="18"/>
    </i>
    <i>
      <x v="1"/>
    </i>
    <i>
      <x v="26"/>
    </i>
    <i>
      <x v="17"/>
    </i>
    <i>
      <x v="3"/>
    </i>
    <i>
      <x v="27"/>
    </i>
    <i>
      <x v="20"/>
    </i>
    <i>
      <x v="19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Cost" fld="3" baseField="1" baseItem="1" numFmtId="164"/>
    <dataField name="% of Expenses" fld="3" showDataAs="percentOfTotal" baseField="0" baseItem="1" numFmtId="10"/>
  </dataField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</chartFormats>
  <pivotTableStyleInfo name="PivotStyleMedium11" showRowHeaders="1" showColHeaders="1" showRowStripes="0" showColStripes="1" showLastColumn="1"/>
</pivotTableDefinition>
</file>

<file path=xl/tables/table1.xml><?xml version="1.0" encoding="utf-8"?>
<table xmlns="http://schemas.openxmlformats.org/spreadsheetml/2006/main" id="3" name="Table3" displayName="Table3" ref="B3:C8" totalsRowShown="0">
  <autoFilter ref="B3:C8"/>
  <tableColumns count="2">
    <tableColumn id="1" name="Projected Monthly Income"/>
    <tableColumn id="2" name=" 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10:C15" totalsRowShown="0">
  <autoFilter ref="B10:C15"/>
  <tableColumns count="2">
    <tableColumn id="1" name="Actual Monthly Income"/>
    <tableColumn id="2" name=" 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B17:C20" totalsRowShown="0">
  <autoFilter ref="B17:C20"/>
  <tableColumns count="2">
    <tableColumn id="1" name="Balance (income - expenses)"/>
    <tableColumn id="2" name=" 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E3:E4" totalsRowShown="0" dataDxfId="11">
  <autoFilter ref="E3:E4"/>
  <tableColumns count="1">
    <tableColumn id="1" name="Projected Monthly Expenses" dataDxfId="10">
      <calculatedColumnFormula>C38/12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E10:E11" totalsRowShown="0" dataDxfId="9">
  <autoFilter ref="E10:E11"/>
  <tableColumns count="1">
    <tableColumn id="1" name="Actual Monthly Expenses" dataDxfId="8">
      <calculatedColumnFormula>Table6[Projected Monthly Expenses]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" name="BudgetDetails" displayName="BudgetDetails" ref="A1:F28" totalsRowShown="0" headerRowDxfId="7" dataDxfId="6">
  <autoFilter ref="A1:F28"/>
  <sortState ref="A2:F31">
    <sortCondition ref="B2:B60"/>
    <sortCondition ref="A2:A60"/>
  </sortState>
  <tableColumns count="6">
    <tableColumn id="2" name="Description" dataDxfId="5"/>
    <tableColumn id="1" name="Category" dataDxfId="4"/>
    <tableColumn id="3" name="Projected Cost" dataDxfId="3"/>
    <tableColumn id="4" name="Actual Cost" dataDxfId="2"/>
    <tableColumn id="5" name="Difference" dataDxfId="1">
      <calculatedColumnFormula>BudgetDetails[[#This Row],[Projected Cost]]-BudgetDetails[[#This Row],[Actual Cost]]</calculatedColumnFormula>
    </tableColumn>
    <tableColumn id="6" name="Actual Cost Ranking" dataDxfId="0">
      <calculatedColumnFormula>BudgetDetails[[#This Row],[Actual Cost]]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" name="BudgetCategoryLookup" displayName="BudgetCategoryLookup" ref="A1:A12" totalsRowShown="0">
  <autoFilter ref="A1:A12"/>
  <sortState ref="A2:A13">
    <sortCondition ref="A1:A13"/>
  </sortState>
  <tableColumns count="1">
    <tableColumn id="1" name="Budget Category Lookup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Relationship Id="rId6" Type="http://schemas.openxmlformats.org/officeDocument/2006/relationships/table" Target="../tables/table4.xml"/><Relationship Id="rId7" Type="http://schemas.openxmlformats.org/officeDocument/2006/relationships/table" Target="../tables/table5.xml"/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8"/>
  <sheetViews>
    <sheetView showGridLines="0" tabSelected="1" topLeftCell="A20" workbookViewId="0">
      <selection activeCell="B28" sqref="B28"/>
    </sheetView>
  </sheetViews>
  <sheetFormatPr baseColWidth="10" defaultColWidth="8.83203125" defaultRowHeight="15" x14ac:dyDescent="0"/>
  <cols>
    <col min="1" max="1" width="1.6640625" customWidth="1"/>
    <col min="2" max="2" width="33.33203125" customWidth="1"/>
    <col min="3" max="3" width="17" customWidth="1"/>
    <col min="4" max="4" width="13.33203125" customWidth="1"/>
    <col min="5" max="5" width="32.5" customWidth="1"/>
    <col min="6" max="6" width="1.6640625" customWidth="1"/>
    <col min="7" max="7" width="29.1640625" customWidth="1"/>
  </cols>
  <sheetData>
    <row r="1" spans="1:6" ht="35.25" customHeight="1" thickBot="1">
      <c r="A1" s="26" t="s">
        <v>21</v>
      </c>
      <c r="B1" s="5"/>
      <c r="C1" s="5"/>
      <c r="D1" s="5"/>
      <c r="E1" s="6"/>
    </row>
    <row r="2" spans="1:6" ht="9" customHeight="1" thickTop="1">
      <c r="A2" s="7"/>
      <c r="B2" s="9"/>
      <c r="C2" s="8"/>
      <c r="D2" s="9"/>
      <c r="E2" s="9"/>
      <c r="F2" s="10"/>
    </row>
    <row r="3" spans="1:6">
      <c r="A3" s="11"/>
      <c r="B3" s="2" t="s">
        <v>11</v>
      </c>
      <c r="C3" s="2" t="s">
        <v>17</v>
      </c>
      <c r="D3" s="2"/>
      <c r="E3" s="2" t="s">
        <v>14</v>
      </c>
      <c r="F3" s="12"/>
    </row>
    <row r="4" spans="1:6" ht="15" customHeight="1">
      <c r="A4" s="11"/>
      <c r="B4" s="2" t="s">
        <v>65</v>
      </c>
      <c r="C4" s="24">
        <v>100000</v>
      </c>
      <c r="D4" s="2"/>
      <c r="E4" s="25">
        <f>C38/12</f>
        <v>36993.01666666667</v>
      </c>
      <c r="F4" s="12"/>
    </row>
    <row r="5" spans="1:6" ht="15" customHeight="1">
      <c r="A5" s="11"/>
      <c r="B5" s="2" t="s">
        <v>68</v>
      </c>
      <c r="C5" s="24">
        <v>40000</v>
      </c>
      <c r="D5" s="2"/>
      <c r="E5" s="2"/>
      <c r="F5" s="12"/>
    </row>
    <row r="6" spans="1:6">
      <c r="A6" s="11"/>
      <c r="B6" s="2" t="s">
        <v>66</v>
      </c>
      <c r="C6" s="24">
        <v>150000</v>
      </c>
      <c r="D6" s="2"/>
      <c r="E6" s="2"/>
      <c r="F6" s="12"/>
    </row>
    <row r="7" spans="1:6">
      <c r="A7" s="11"/>
      <c r="B7" s="2" t="s">
        <v>67</v>
      </c>
      <c r="C7" s="24">
        <v>100000</v>
      </c>
      <c r="D7" s="2"/>
      <c r="E7" s="2"/>
      <c r="F7" s="12"/>
    </row>
    <row r="8" spans="1:6" ht="15" customHeight="1">
      <c r="A8" s="11"/>
      <c r="B8" s="2" t="s">
        <v>10</v>
      </c>
      <c r="C8" s="25">
        <f>SUM(C4:C7)</f>
        <v>390000</v>
      </c>
      <c r="D8" s="2"/>
      <c r="E8" s="2"/>
      <c r="F8" s="12"/>
    </row>
    <row r="9" spans="1:6" ht="15" customHeight="1">
      <c r="A9" s="11"/>
      <c r="B9" s="2"/>
      <c r="C9" s="2"/>
      <c r="D9" s="13"/>
      <c r="E9" s="2"/>
      <c r="F9" s="12"/>
    </row>
    <row r="10" spans="1:6" ht="15" customHeight="1">
      <c r="A10" s="11"/>
      <c r="B10" s="2" t="s">
        <v>16</v>
      </c>
      <c r="C10" s="2" t="s">
        <v>17</v>
      </c>
      <c r="D10" s="13"/>
      <c r="E10" s="2" t="s">
        <v>15</v>
      </c>
      <c r="F10" s="12"/>
    </row>
    <row r="11" spans="1:6" ht="15" customHeight="1">
      <c r="A11" s="11"/>
      <c r="B11" s="2" t="s">
        <v>65</v>
      </c>
      <c r="C11" s="24"/>
      <c r="D11" s="2"/>
      <c r="E11" s="25">
        <f>Table6[Projected Monthly Expenses]</f>
        <v>36993.01666666667</v>
      </c>
      <c r="F11" s="12"/>
    </row>
    <row r="12" spans="1:6" ht="15" customHeight="1">
      <c r="A12" s="11"/>
      <c r="B12" s="2" t="s">
        <v>68</v>
      </c>
      <c r="C12" s="24"/>
      <c r="D12" s="2"/>
      <c r="E12" s="2"/>
      <c r="F12" s="12"/>
    </row>
    <row r="13" spans="1:6">
      <c r="A13" s="11"/>
      <c r="B13" s="2" t="s">
        <v>66</v>
      </c>
      <c r="C13" s="24"/>
      <c r="D13" s="2"/>
      <c r="E13" s="2"/>
      <c r="F13" s="12"/>
    </row>
    <row r="14" spans="1:6" ht="15" customHeight="1">
      <c r="A14" s="11"/>
      <c r="B14" s="2" t="s">
        <v>67</v>
      </c>
      <c r="C14" s="25"/>
      <c r="D14" s="2"/>
      <c r="E14" s="2"/>
      <c r="F14" s="12"/>
    </row>
    <row r="15" spans="1:6" ht="15" customHeight="1">
      <c r="A15" s="11"/>
      <c r="B15" s="2" t="s">
        <v>10</v>
      </c>
      <c r="C15" s="13"/>
      <c r="D15" s="2"/>
      <c r="E15" s="2"/>
      <c r="F15" s="12"/>
    </row>
    <row r="16" spans="1:6" ht="15" customHeight="1">
      <c r="A16" s="11"/>
      <c r="B16" s="2"/>
      <c r="C16" s="13"/>
      <c r="D16" s="2"/>
      <c r="E16" s="2"/>
      <c r="F16" s="12"/>
    </row>
    <row r="17" spans="1:7" ht="15" customHeight="1">
      <c r="A17" s="11"/>
      <c r="B17" s="2" t="s">
        <v>20</v>
      </c>
      <c r="C17" s="2" t="s">
        <v>17</v>
      </c>
      <c r="D17" s="13"/>
      <c r="E17" s="2"/>
      <c r="F17" s="12"/>
    </row>
    <row r="18" spans="1:7">
      <c r="A18" s="11"/>
      <c r="B18" s="2" t="s">
        <v>18</v>
      </c>
      <c r="C18" s="25"/>
      <c r="D18" s="2"/>
      <c r="E18" s="2"/>
      <c r="F18" s="12"/>
    </row>
    <row r="19" spans="1:7">
      <c r="A19" s="11"/>
      <c r="B19" s="2" t="s">
        <v>19</v>
      </c>
      <c r="C19" s="25">
        <f>C14-SUM(BudgetDetails[Actual Cost])</f>
        <v>-443916.2</v>
      </c>
      <c r="D19" s="2"/>
      <c r="E19" s="2"/>
      <c r="F19" s="12"/>
    </row>
    <row r="20" spans="1:7">
      <c r="A20" s="11"/>
      <c r="B20" s="2" t="s">
        <v>4</v>
      </c>
      <c r="C20" s="25">
        <f>C18-C19</f>
        <v>443916.2</v>
      </c>
      <c r="D20" s="2"/>
      <c r="E20" s="2"/>
      <c r="F20" s="12"/>
    </row>
    <row r="21" spans="1:7" ht="9" customHeight="1" thickBot="1">
      <c r="A21" s="14"/>
      <c r="B21" s="16"/>
      <c r="C21" s="15"/>
      <c r="D21" s="16"/>
      <c r="E21" s="16"/>
      <c r="F21" s="17"/>
    </row>
    <row r="22" spans="1:7" ht="9" customHeight="1" thickTop="1">
      <c r="A22" s="2"/>
      <c r="B22" s="2"/>
      <c r="C22" s="13"/>
      <c r="D22" s="2"/>
      <c r="E22" s="2"/>
      <c r="F22" s="2"/>
    </row>
    <row r="23" spans="1:7" ht="34.5" customHeight="1" thickBot="1">
      <c r="A23" s="4" t="s">
        <v>23</v>
      </c>
      <c r="B23" s="5"/>
      <c r="C23" s="5"/>
      <c r="D23" s="5"/>
      <c r="E23" s="6"/>
      <c r="F23" s="6"/>
      <c r="G23" s="23"/>
    </row>
    <row r="24" spans="1:7" ht="16" thickTop="1">
      <c r="B24" s="3"/>
      <c r="C24" s="2"/>
    </row>
    <row r="25" spans="1:7">
      <c r="C25" s="20" t="s">
        <v>24</v>
      </c>
    </row>
    <row r="26" spans="1:7">
      <c r="B26" s="20" t="s">
        <v>22</v>
      </c>
      <c r="C26" t="s">
        <v>9</v>
      </c>
      <c r="D26" t="s">
        <v>13</v>
      </c>
    </row>
    <row r="27" spans="1:7">
      <c r="B27" s="1" t="s">
        <v>27</v>
      </c>
      <c r="C27" s="21">
        <v>188041</v>
      </c>
      <c r="D27" s="22">
        <v>0.42359571468669088</v>
      </c>
    </row>
    <row r="28" spans="1:7">
      <c r="B28" s="1" t="s">
        <v>30</v>
      </c>
      <c r="C28" s="21">
        <v>66440</v>
      </c>
      <c r="D28" s="22">
        <v>0.14966788776800666</v>
      </c>
    </row>
    <row r="29" spans="1:7">
      <c r="B29" s="1" t="s">
        <v>38</v>
      </c>
      <c r="C29" s="21">
        <v>60600</v>
      </c>
      <c r="D29" s="22">
        <v>0.13651225163668276</v>
      </c>
    </row>
    <row r="30" spans="1:7">
      <c r="B30" s="1" t="s">
        <v>5</v>
      </c>
      <c r="C30" s="21">
        <v>43243.199999999997</v>
      </c>
      <c r="D30" s="22">
        <v>9.7412980197613866E-2</v>
      </c>
    </row>
    <row r="31" spans="1:7">
      <c r="B31" s="1" t="s">
        <v>59</v>
      </c>
      <c r="C31" s="21">
        <v>34396</v>
      </c>
      <c r="D31" s="22">
        <v>7.7483092529626083E-2</v>
      </c>
    </row>
    <row r="32" spans="1:7">
      <c r="B32" s="1" t="s">
        <v>36</v>
      </c>
      <c r="C32" s="21">
        <v>20304</v>
      </c>
      <c r="D32" s="22">
        <v>4.5738362330547969E-2</v>
      </c>
    </row>
    <row r="33" spans="2:4">
      <c r="B33" s="1" t="s">
        <v>6</v>
      </c>
      <c r="C33" s="21">
        <v>18180</v>
      </c>
      <c r="D33" s="22">
        <v>4.0953675491004836E-2</v>
      </c>
    </row>
    <row r="34" spans="2:4">
      <c r="B34" s="1" t="s">
        <v>60</v>
      </c>
      <c r="C34" s="21">
        <v>8495</v>
      </c>
      <c r="D34" s="22">
        <v>1.9136494680752809E-2</v>
      </c>
    </row>
    <row r="35" spans="2:4">
      <c r="B35" s="1" t="s">
        <v>44</v>
      </c>
      <c r="C35" s="21">
        <v>1997</v>
      </c>
      <c r="D35" s="22">
        <v>4.4985968072352393E-3</v>
      </c>
    </row>
    <row r="36" spans="2:4">
      <c r="B36" s="1" t="s">
        <v>42</v>
      </c>
      <c r="C36" s="21">
        <v>1920</v>
      </c>
      <c r="D36" s="22">
        <v>4.3251406459147018E-3</v>
      </c>
    </row>
    <row r="37" spans="2:4">
      <c r="B37" s="1" t="s">
        <v>8</v>
      </c>
      <c r="C37" s="21">
        <v>300</v>
      </c>
      <c r="D37" s="22">
        <v>6.7580322592417216E-4</v>
      </c>
    </row>
    <row r="38" spans="2:4">
      <c r="B38" s="1" t="s">
        <v>7</v>
      </c>
      <c r="C38" s="21">
        <v>443916.2</v>
      </c>
      <c r="D38" s="22">
        <v>1</v>
      </c>
    </row>
  </sheetData>
  <phoneticPr fontId="3" type="noConversion"/>
  <printOptions horizontalCentered="1"/>
  <pageMargins left="0.5" right="0.5" top="0.75" bottom="0.75" header="0.3" footer="0.3"/>
  <pageSetup scale="69" fitToHeight="0" orientation="landscape" horizontalDpi="200" verticalDpi="200"/>
  <headerFooter>
    <oddHeader>&amp;L&amp;"-,Bold"&amp;18&amp;K01+020Budget Report&amp;R&amp;"-,Bold"&amp;K01+020[Your Name]
&amp;D
Page &amp;P of &amp;N</oddHeader>
  </headerFooter>
  <drawing r:id="rId2"/>
  <tableParts count="5">
    <tablePart r:id="rId3"/>
    <tablePart r:id="rId4"/>
    <tablePart r:id="rId5"/>
    <tablePart r:id="rId6"/>
    <tablePart r:id="rId7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>
      <selection activeCell="C5" sqref="C5"/>
    </sheetView>
  </sheetViews>
  <sheetFormatPr baseColWidth="10" defaultColWidth="8.83203125" defaultRowHeight="15" x14ac:dyDescent="0"/>
  <cols>
    <col min="1" max="1" width="26.83203125" style="18" customWidth="1"/>
    <col min="2" max="2" width="21.6640625" style="18" customWidth="1"/>
    <col min="3" max="3" width="19.6640625" style="18" customWidth="1"/>
    <col min="4" max="4" width="18.33203125" style="18" customWidth="1"/>
    <col min="5" max="5" width="13.83203125" style="18" customWidth="1"/>
    <col min="6" max="6" width="21.5" style="18" customWidth="1"/>
    <col min="7" max="16384" width="8.83203125" style="18"/>
  </cols>
  <sheetData>
    <row r="1" spans="1:6">
      <c r="A1" s="18" t="s">
        <v>1</v>
      </c>
      <c r="B1" s="18" t="s">
        <v>0</v>
      </c>
      <c r="C1" s="18" t="s">
        <v>2</v>
      </c>
      <c r="D1" s="18" t="s">
        <v>3</v>
      </c>
      <c r="E1" s="18" t="s">
        <v>4</v>
      </c>
      <c r="F1" s="18" t="s">
        <v>25</v>
      </c>
    </row>
    <row r="2" spans="1:6">
      <c r="A2" s="18" t="s">
        <v>26</v>
      </c>
      <c r="B2" s="18" t="s">
        <v>27</v>
      </c>
      <c r="C2" s="19">
        <v>161000</v>
      </c>
      <c r="D2" s="19">
        <v>161000</v>
      </c>
      <c r="E2" s="19">
        <f>BudgetDetails[[#This Row],[Projected Cost]]-BudgetDetails[[#This Row],[Actual Cost]]</f>
        <v>0</v>
      </c>
      <c r="F2" s="19">
        <f>BudgetDetails[[#This Row],[Actual Cost]]</f>
        <v>161000</v>
      </c>
    </row>
    <row r="3" spans="1:6">
      <c r="A3" s="18" t="s">
        <v>63</v>
      </c>
      <c r="B3" s="18" t="s">
        <v>27</v>
      </c>
      <c r="C3" s="19">
        <v>27041</v>
      </c>
      <c r="D3" s="19">
        <v>27041</v>
      </c>
      <c r="E3" s="19">
        <f>BudgetDetails[[#This Row],[Projected Cost]]-BudgetDetails[[#This Row],[Actual Cost]]</f>
        <v>0</v>
      </c>
      <c r="F3" s="19">
        <f>BudgetDetails[[#This Row],[Actual Cost]]</f>
        <v>27041</v>
      </c>
    </row>
    <row r="4" spans="1:6">
      <c r="A4" s="18" t="s">
        <v>64</v>
      </c>
      <c r="B4" s="18" t="s">
        <v>27</v>
      </c>
      <c r="C4" s="19">
        <v>65678</v>
      </c>
      <c r="D4" s="19"/>
      <c r="E4" s="19">
        <f>BudgetDetails[[#This Row],[Projected Cost]]-BudgetDetails[[#This Row],[Actual Cost]]</f>
        <v>65678</v>
      </c>
      <c r="F4" s="19">
        <f>BudgetDetails[[#This Row],[Actual Cost]]</f>
        <v>0</v>
      </c>
    </row>
    <row r="5" spans="1:6">
      <c r="A5" s="18" t="s">
        <v>28</v>
      </c>
      <c r="B5" s="18" t="s">
        <v>27</v>
      </c>
      <c r="C5" s="19">
        <v>0</v>
      </c>
      <c r="D5" s="19">
        <v>0</v>
      </c>
      <c r="E5" s="19">
        <f>BudgetDetails[[#This Row],[Projected Cost]]-BudgetDetails[[#This Row],[Actual Cost]]</f>
        <v>0</v>
      </c>
      <c r="F5" s="19">
        <f>BudgetDetails[[#This Row],[Actual Cost]]</f>
        <v>0</v>
      </c>
    </row>
    <row r="6" spans="1:6">
      <c r="A6" s="18" t="s">
        <v>29</v>
      </c>
      <c r="B6" s="18" t="s">
        <v>30</v>
      </c>
      <c r="C6" s="19">
        <v>16440</v>
      </c>
      <c r="D6" s="19">
        <v>16440</v>
      </c>
      <c r="E6" s="19">
        <f>BudgetDetails[[#This Row],[Projected Cost]]-BudgetDetails[[#This Row],[Actual Cost]]</f>
        <v>0</v>
      </c>
      <c r="F6" s="19">
        <f>BudgetDetails[[#This Row],[Actual Cost]]</f>
        <v>16440</v>
      </c>
    </row>
    <row r="7" spans="1:6">
      <c r="A7" s="18" t="s">
        <v>31</v>
      </c>
      <c r="B7" s="18" t="s">
        <v>30</v>
      </c>
      <c r="C7" s="19">
        <v>50000</v>
      </c>
      <c r="D7" s="19">
        <v>50000</v>
      </c>
      <c r="E7" s="19">
        <f>BudgetDetails[[#This Row],[Projected Cost]]-BudgetDetails[[#This Row],[Actual Cost]]</f>
        <v>0</v>
      </c>
      <c r="F7" s="19">
        <f>BudgetDetails[[#This Row],[Actual Cost]]</f>
        <v>50000</v>
      </c>
    </row>
    <row r="8" spans="1:6">
      <c r="A8" s="18" t="s">
        <v>32</v>
      </c>
      <c r="B8" s="18" t="s">
        <v>27</v>
      </c>
      <c r="C8" s="19"/>
      <c r="D8" s="19"/>
      <c r="E8" s="19">
        <f>BudgetDetails[[#This Row],[Projected Cost]]-BudgetDetails[[#This Row],[Actual Cost]]</f>
        <v>0</v>
      </c>
      <c r="F8" s="19">
        <f>BudgetDetails[[#This Row],[Actual Cost]]</f>
        <v>0</v>
      </c>
    </row>
    <row r="9" spans="1:6">
      <c r="A9" s="18" t="s">
        <v>33</v>
      </c>
      <c r="B9" t="s">
        <v>5</v>
      </c>
      <c r="C9" s="19">
        <v>37843.199999999997</v>
      </c>
      <c r="D9" s="19">
        <v>37843.199999999997</v>
      </c>
      <c r="E9" s="19">
        <f>BudgetDetails[[#This Row],[Projected Cost]]-BudgetDetails[[#This Row],[Actual Cost]]</f>
        <v>0</v>
      </c>
      <c r="F9" s="19">
        <f>BudgetDetails[[#This Row],[Actual Cost]]</f>
        <v>37843.199999999997</v>
      </c>
    </row>
    <row r="10" spans="1:6">
      <c r="A10" s="18" t="s">
        <v>34</v>
      </c>
      <c r="B10" t="s">
        <v>5</v>
      </c>
      <c r="C10" s="19">
        <v>5400</v>
      </c>
      <c r="D10" s="19">
        <v>5400</v>
      </c>
      <c r="E10" s="19">
        <f>BudgetDetails[[#This Row],[Projected Cost]]-BudgetDetails[[#This Row],[Actual Cost]]</f>
        <v>0</v>
      </c>
      <c r="F10" s="19">
        <f>BudgetDetails[[#This Row],[Actual Cost]]</f>
        <v>5400</v>
      </c>
    </row>
    <row r="11" spans="1:6">
      <c r="A11" s="18" t="s">
        <v>35</v>
      </c>
      <c r="B11" t="s">
        <v>59</v>
      </c>
      <c r="C11" s="19">
        <v>31536</v>
      </c>
      <c r="D11" s="19">
        <v>31536</v>
      </c>
      <c r="E11" s="19">
        <f>BudgetDetails[[#This Row],[Projected Cost]]-BudgetDetails[[#This Row],[Actual Cost]]</f>
        <v>0</v>
      </c>
      <c r="F11" s="19">
        <f>BudgetDetails[[#This Row],[Actual Cost]]</f>
        <v>31536</v>
      </c>
    </row>
    <row r="12" spans="1:6">
      <c r="A12" s="18" t="s">
        <v>36</v>
      </c>
      <c r="B12" s="18" t="s">
        <v>36</v>
      </c>
      <c r="C12" s="19">
        <v>20304</v>
      </c>
      <c r="D12" s="19">
        <v>20304</v>
      </c>
      <c r="E12" s="19">
        <f>BudgetDetails[[#This Row],[Projected Cost]]-BudgetDetails[[#This Row],[Actual Cost]]</f>
        <v>0</v>
      </c>
      <c r="F12" s="19">
        <f>BudgetDetails[[#This Row],[Actual Cost]]</f>
        <v>20304</v>
      </c>
    </row>
    <row r="13" spans="1:6">
      <c r="A13" s="18" t="s">
        <v>37</v>
      </c>
      <c r="B13" s="18" t="s">
        <v>38</v>
      </c>
      <c r="C13" s="19">
        <v>60600</v>
      </c>
      <c r="D13" s="19">
        <v>60600</v>
      </c>
      <c r="E13" s="19">
        <f>BudgetDetails[[#This Row],[Projected Cost]]-BudgetDetails[[#This Row],[Actual Cost]]</f>
        <v>0</v>
      </c>
      <c r="F13" s="19">
        <f>BudgetDetails[[#This Row],[Actual Cost]]</f>
        <v>60600</v>
      </c>
    </row>
    <row r="14" spans="1:6">
      <c r="A14" s="18" t="s">
        <v>39</v>
      </c>
      <c r="B14" s="18" t="s">
        <v>6</v>
      </c>
      <c r="C14" s="19">
        <v>18180</v>
      </c>
      <c r="D14" s="19">
        <v>18180</v>
      </c>
      <c r="E14" s="19">
        <f>BudgetDetails[[#This Row],[Projected Cost]]-BudgetDetails[[#This Row],[Actual Cost]]</f>
        <v>0</v>
      </c>
      <c r="F14" s="19">
        <f>BudgetDetails[[#This Row],[Actual Cost]]</f>
        <v>18180</v>
      </c>
    </row>
    <row r="15" spans="1:6">
      <c r="A15" s="18" t="s">
        <v>40</v>
      </c>
      <c r="B15" s="18" t="s">
        <v>42</v>
      </c>
      <c r="C15" s="19">
        <v>1560</v>
      </c>
      <c r="D15" s="19">
        <v>1560</v>
      </c>
      <c r="E15" s="19">
        <f>BudgetDetails[[#This Row],[Projected Cost]]-BudgetDetails[[#This Row],[Actual Cost]]</f>
        <v>0</v>
      </c>
      <c r="F15" s="19">
        <f>BudgetDetails[[#This Row],[Actual Cost]]</f>
        <v>1560</v>
      </c>
    </row>
    <row r="16" spans="1:6">
      <c r="A16" s="18" t="s">
        <v>41</v>
      </c>
      <c r="B16" s="18" t="s">
        <v>42</v>
      </c>
      <c r="C16" s="19">
        <v>360</v>
      </c>
      <c r="D16" s="19">
        <v>360</v>
      </c>
      <c r="E16" s="19">
        <f>BudgetDetails[[#This Row],[Projected Cost]]-BudgetDetails[[#This Row],[Actual Cost]]</f>
        <v>0</v>
      </c>
      <c r="F16" s="19">
        <f>BudgetDetails[[#This Row],[Actual Cost]]</f>
        <v>360</v>
      </c>
    </row>
    <row r="17" spans="1:6">
      <c r="A17" s="18" t="s">
        <v>43</v>
      </c>
      <c r="B17" s="18" t="s">
        <v>44</v>
      </c>
      <c r="C17" s="19">
        <v>447</v>
      </c>
      <c r="D17" s="19">
        <v>447</v>
      </c>
      <c r="E17" s="19">
        <f>BudgetDetails[[#This Row],[Projected Cost]]-BudgetDetails[[#This Row],[Actual Cost]]</f>
        <v>0</v>
      </c>
      <c r="F17" s="19">
        <f>BudgetDetails[[#This Row],[Actual Cost]]</f>
        <v>447</v>
      </c>
    </row>
    <row r="18" spans="1:6">
      <c r="A18" s="18" t="s">
        <v>45</v>
      </c>
      <c r="B18" s="18" t="s">
        <v>44</v>
      </c>
      <c r="C18" s="19">
        <v>550</v>
      </c>
      <c r="D18" s="19">
        <v>550</v>
      </c>
      <c r="E18" s="19">
        <f>BudgetDetails[[#This Row],[Projected Cost]]-BudgetDetails[[#This Row],[Actual Cost]]</f>
        <v>0</v>
      </c>
      <c r="F18" s="19">
        <f>BudgetDetails[[#This Row],[Actual Cost]]</f>
        <v>550</v>
      </c>
    </row>
    <row r="19" spans="1:6">
      <c r="A19" s="18" t="s">
        <v>46</v>
      </c>
      <c r="B19" s="18" t="s">
        <v>44</v>
      </c>
      <c r="C19" s="19">
        <v>200</v>
      </c>
      <c r="D19" s="19">
        <v>200</v>
      </c>
      <c r="E19" s="19">
        <f>BudgetDetails[[#This Row],[Projected Cost]]-BudgetDetails[[#This Row],[Actual Cost]]</f>
        <v>0</v>
      </c>
      <c r="F19" s="19">
        <f>BudgetDetails[[#This Row],[Actual Cost]]</f>
        <v>200</v>
      </c>
    </row>
    <row r="20" spans="1:6">
      <c r="A20" s="18" t="s">
        <v>47</v>
      </c>
      <c r="B20" s="18" t="s">
        <v>44</v>
      </c>
      <c r="C20" s="19">
        <v>100</v>
      </c>
      <c r="D20" s="19">
        <v>100</v>
      </c>
      <c r="E20" s="19">
        <f>BudgetDetails[[#This Row],[Projected Cost]]-BudgetDetails[[#This Row],[Actual Cost]]</f>
        <v>0</v>
      </c>
      <c r="F20" s="19">
        <f>BudgetDetails[[#This Row],[Actual Cost]]</f>
        <v>100</v>
      </c>
    </row>
    <row r="21" spans="1:6">
      <c r="A21" s="18" t="s">
        <v>51</v>
      </c>
      <c r="B21" s="18" t="s">
        <v>44</v>
      </c>
      <c r="C21" s="19">
        <v>100</v>
      </c>
      <c r="D21" s="19">
        <v>100</v>
      </c>
      <c r="E21" s="19">
        <f>BudgetDetails[[#This Row],[Projected Cost]]-BudgetDetails[[#This Row],[Actual Cost]]</f>
        <v>0</v>
      </c>
      <c r="F21" s="19">
        <f>BudgetDetails[[#This Row],[Actual Cost]]</f>
        <v>100</v>
      </c>
    </row>
    <row r="22" spans="1:6">
      <c r="A22" s="18" t="s">
        <v>52</v>
      </c>
      <c r="B22" s="18" t="s">
        <v>44</v>
      </c>
      <c r="C22" s="19">
        <v>600</v>
      </c>
      <c r="D22" s="19">
        <v>600</v>
      </c>
      <c r="E22" s="19">
        <f>BudgetDetails[[#This Row],[Projected Cost]]-BudgetDetails[[#This Row],[Actual Cost]]</f>
        <v>0</v>
      </c>
      <c r="F22" s="19">
        <f>BudgetDetails[[#This Row],[Actual Cost]]</f>
        <v>600</v>
      </c>
    </row>
    <row r="23" spans="1:6">
      <c r="A23" s="18" t="s">
        <v>48</v>
      </c>
      <c r="B23" s="18" t="s">
        <v>59</v>
      </c>
      <c r="C23" s="19">
        <v>1430</v>
      </c>
      <c r="D23" s="19">
        <v>1430</v>
      </c>
      <c r="E23" s="19">
        <f>BudgetDetails[[#This Row],[Projected Cost]]-BudgetDetails[[#This Row],[Actual Cost]]</f>
        <v>0</v>
      </c>
      <c r="F23" s="19">
        <f>BudgetDetails[[#This Row],[Actual Cost]]</f>
        <v>1430</v>
      </c>
    </row>
    <row r="24" spans="1:6">
      <c r="A24" s="18" t="s">
        <v>49</v>
      </c>
      <c r="B24" s="18" t="s">
        <v>59</v>
      </c>
      <c r="C24" s="19">
        <v>1430</v>
      </c>
      <c r="D24" s="19">
        <v>1430</v>
      </c>
      <c r="E24" s="19">
        <f>BudgetDetails[[#This Row],[Projected Cost]]-BudgetDetails[[#This Row],[Actual Cost]]</f>
        <v>0</v>
      </c>
      <c r="F24" s="19">
        <f>BudgetDetails[[#This Row],[Actual Cost]]</f>
        <v>1430</v>
      </c>
    </row>
    <row r="25" spans="1:6">
      <c r="A25" s="18" t="s">
        <v>50</v>
      </c>
      <c r="B25" s="18" t="s">
        <v>8</v>
      </c>
      <c r="C25" s="19">
        <v>300</v>
      </c>
      <c r="D25" s="19">
        <v>300</v>
      </c>
      <c r="E25" s="19">
        <f>BudgetDetails[[#This Row],[Projected Cost]]-BudgetDetails[[#This Row],[Actual Cost]]</f>
        <v>0</v>
      </c>
      <c r="F25" s="19">
        <f>BudgetDetails[[#This Row],[Actual Cost]]</f>
        <v>300</v>
      </c>
    </row>
    <row r="26" spans="1:6">
      <c r="A26" s="33" t="s">
        <v>61</v>
      </c>
      <c r="B26" s="33" t="s">
        <v>60</v>
      </c>
      <c r="C26" s="34">
        <v>6000</v>
      </c>
      <c r="D26" s="34">
        <v>6000</v>
      </c>
      <c r="E26" s="34">
        <f>BudgetDetails[[#This Row],[Projected Cost]]-BudgetDetails[[#This Row],[Actual Cost]]</f>
        <v>0</v>
      </c>
      <c r="F26" s="34">
        <f>BudgetDetails[[#This Row],[Actual Cost]]</f>
        <v>6000</v>
      </c>
    </row>
    <row r="27" spans="1:6">
      <c r="A27" s="33" t="s">
        <v>62</v>
      </c>
      <c r="B27" s="33" t="s">
        <v>60</v>
      </c>
      <c r="C27" s="34">
        <v>2400</v>
      </c>
      <c r="D27" s="34">
        <v>2400</v>
      </c>
      <c r="E27" s="34">
        <f>BudgetDetails[[#This Row],[Projected Cost]]-BudgetDetails[[#This Row],[Actual Cost]]</f>
        <v>0</v>
      </c>
      <c r="F27" s="34">
        <f>BudgetDetails[[#This Row],[Actual Cost]]</f>
        <v>2400</v>
      </c>
    </row>
    <row r="28" spans="1:6">
      <c r="A28" s="33" t="s">
        <v>8</v>
      </c>
      <c r="B28" s="33" t="s">
        <v>60</v>
      </c>
      <c r="C28" s="34">
        <v>95</v>
      </c>
      <c r="D28" s="34">
        <v>95</v>
      </c>
      <c r="E28" s="34">
        <f>BudgetDetails[[#This Row],[Projected Cost]]-BudgetDetails[[#This Row],[Actual Cost]]</f>
        <v>0</v>
      </c>
      <c r="F28" s="34">
        <f>BudgetDetails[[#This Row],[Actual Cost]]</f>
        <v>95</v>
      </c>
    </row>
  </sheetData>
  <phoneticPr fontId="3" type="noConversion"/>
  <conditionalFormatting sqref="F2:F28">
    <cfRule type="dataBar" priority="63">
      <dataBar showValue="0">
        <cfvo type="min"/>
        <cfvo type="max"/>
        <color theme="3"/>
      </dataBar>
      <extLst>
        <ext xmlns:x14="http://schemas.microsoft.com/office/spreadsheetml/2009/9/main" uri="{B025F937-C7B1-47D3-B67F-A62EFF666E3E}">
          <x14:id>{9E1D629C-C9E4-46EE-955B-95C11716F046}</x14:id>
        </ext>
      </extLst>
    </cfRule>
  </conditionalFormatting>
  <dataValidations count="1">
    <dataValidation type="list" allowBlank="1" showInputMessage="1" showErrorMessage="1" errorTitle="Invalid Data" error="If you need to add a new category to this list, you can add new list items to the Budget Category Lookup column on the worksheet named Lookup Lists." sqref="B2:B28">
      <formula1>BudgetCategory</formula1>
    </dataValidation>
  </dataValidations>
  <pageMargins left="0.5" right="0.5" top="0.75" bottom="0.75" header="0.3" footer="0.3"/>
  <pageSetup orientation="portrait" horizontalDpi="4294967292" verticalDpi="4294967292"/>
  <headerFooter>
    <oddHeader>&amp;L&amp;"-,Bold"&amp;16&amp;K01+024Monthly Budget - Detail&amp;R&amp;"-,Bold"&amp;K01+024&amp;D
Page &amp;P of &amp;N</oddHeader>
  </headerFooter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1D629C-C9E4-46EE-955B-95C11716F0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F2:F28</xm:sqref>
        </x14:conditionalFormatting>
        <x14:conditionalFormatting xmlns:xm="http://schemas.microsoft.com/office/excel/2006/main">
          <x14:cfRule type="iconSet" priority="64" id="{F2FB7FF4-1734-4CDA-9347-1DD0CA5DB733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E2:E28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showGridLines="0" workbookViewId="0">
      <selection activeCell="B18" sqref="B18"/>
    </sheetView>
  </sheetViews>
  <sheetFormatPr baseColWidth="10" defaultColWidth="8.83203125" defaultRowHeight="15" x14ac:dyDescent="0"/>
  <cols>
    <col min="1" max="1" width="25.1640625" customWidth="1"/>
  </cols>
  <sheetData>
    <row r="1" spans="1:1">
      <c r="A1" t="s">
        <v>12</v>
      </c>
    </row>
    <row r="2" spans="1:1">
      <c r="A2" t="s">
        <v>27</v>
      </c>
    </row>
    <row r="3" spans="1:1">
      <c r="A3" t="s">
        <v>30</v>
      </c>
    </row>
    <row r="4" spans="1:1">
      <c r="A4" t="s">
        <v>5</v>
      </c>
    </row>
    <row r="5" spans="1:1">
      <c r="A5" t="s">
        <v>36</v>
      </c>
    </row>
    <row r="6" spans="1:1">
      <c r="A6" t="s">
        <v>59</v>
      </c>
    </row>
    <row r="7" spans="1:1">
      <c r="A7" t="s">
        <v>38</v>
      </c>
    </row>
    <row r="8" spans="1:1">
      <c r="A8" t="s">
        <v>6</v>
      </c>
    </row>
    <row r="9" spans="1:1">
      <c r="A9" t="s">
        <v>42</v>
      </c>
    </row>
    <row r="10" spans="1:1">
      <c r="A10" t="s">
        <v>44</v>
      </c>
    </row>
    <row r="11" spans="1:1">
      <c r="A11" s="2" t="s">
        <v>8</v>
      </c>
    </row>
    <row r="12" spans="1:1">
      <c r="A12" s="2" t="s">
        <v>60</v>
      </c>
    </row>
  </sheetData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0" sqref="B10"/>
    </sheetView>
  </sheetViews>
  <sheetFormatPr baseColWidth="10" defaultRowHeight="15" x14ac:dyDescent="0"/>
  <cols>
    <col min="2" max="2" width="17.5" bestFit="1" customWidth="1"/>
  </cols>
  <sheetData>
    <row r="1" spans="1:3">
      <c r="A1" s="27" t="s">
        <v>53</v>
      </c>
      <c r="B1" s="32" t="s">
        <v>58</v>
      </c>
      <c r="C1" s="28">
        <v>12000</v>
      </c>
    </row>
    <row r="2" spans="1:3">
      <c r="A2" s="29" t="s">
        <v>54</v>
      </c>
      <c r="B2" s="31" t="s">
        <v>58</v>
      </c>
      <c r="C2" s="30">
        <v>3240</v>
      </c>
    </row>
    <row r="3" spans="1:3">
      <c r="A3" s="27" t="s">
        <v>55</v>
      </c>
      <c r="B3" s="32" t="s">
        <v>58</v>
      </c>
      <c r="C3" s="28">
        <v>13080</v>
      </c>
    </row>
    <row r="4" spans="1:3">
      <c r="A4" s="29" t="s">
        <v>56</v>
      </c>
      <c r="B4" s="31" t="s">
        <v>58</v>
      </c>
      <c r="C4" s="30">
        <v>39240</v>
      </c>
    </row>
    <row r="5" spans="1:3">
      <c r="A5" s="27" t="s">
        <v>57</v>
      </c>
      <c r="B5" s="32" t="s">
        <v>58</v>
      </c>
      <c r="C5" s="28">
        <v>13080</v>
      </c>
    </row>
  </sheetData>
  <dataValidations count="1">
    <dataValidation type="list" allowBlank="1" showInputMessage="1" showErrorMessage="1" errorTitle="Invalid Data" error="If you need to add a new category to this list, you can add new list items to the Budget Category Lookup column on the worksheet named Lookup Lists." sqref="B1:B5">
      <formula1>BudgetCategory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Report</vt:lpstr>
      <vt:lpstr>Budget Details</vt:lpstr>
      <vt:lpstr>Lookup Lists</vt:lpstr>
      <vt:lpstr>Salaries - sponsored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Katrin Winter</cp:lastModifiedBy>
  <cp:lastPrinted>2010-03-24T00:13:51Z</cp:lastPrinted>
  <dcterms:created xsi:type="dcterms:W3CDTF">2010-03-18T14:33:29Z</dcterms:created>
  <dcterms:modified xsi:type="dcterms:W3CDTF">2016-02-09T16:21:08Z</dcterms:modified>
  <cp:category/>
</cp:coreProperties>
</file>