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ounts\Documents\Proposals\Budgets\"/>
    </mc:Choice>
  </mc:AlternateContent>
  <bookViews>
    <workbookView xWindow="0" yWindow="0" windowWidth="20400" windowHeight="775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32" i="1" l="1"/>
  <c r="D30" i="1"/>
  <c r="D25" i="1"/>
  <c r="D13" i="1"/>
  <c r="D29" i="1"/>
  <c r="D28" i="1"/>
  <c r="D24" i="1"/>
  <c r="D23" i="1"/>
  <c r="D22" i="1"/>
  <c r="D21" i="1"/>
  <c r="D20" i="1"/>
  <c r="D19" i="1"/>
  <c r="D18" i="1"/>
  <c r="D17" i="1"/>
  <c r="D16" i="1"/>
  <c r="D12" i="1"/>
  <c r="D11" i="1"/>
  <c r="D10" i="1"/>
  <c r="D9" i="1"/>
  <c r="D8" i="1"/>
  <c r="D7" i="1"/>
  <c r="D6" i="1"/>
  <c r="D5" i="1"/>
  <c r="D4" i="1"/>
  <c r="B29" i="1" l="1"/>
  <c r="B28" i="1"/>
  <c r="B23" i="1"/>
  <c r="B21" i="1"/>
  <c r="B20" i="1"/>
  <c r="B19" i="1"/>
  <c r="B18" i="1"/>
  <c r="B17" i="1"/>
  <c r="C30" i="1"/>
  <c r="C16" i="1"/>
  <c r="C25" i="1" s="1"/>
  <c r="C7" i="1"/>
  <c r="C5" i="1"/>
  <c r="C13" i="1" l="1"/>
  <c r="C32" i="1" s="1"/>
</calcChain>
</file>

<file path=xl/sharedStrings.xml><?xml version="1.0" encoding="utf-8"?>
<sst xmlns="http://schemas.openxmlformats.org/spreadsheetml/2006/main" count="58" uniqueCount="57">
  <si>
    <t>Activities:</t>
  </si>
  <si>
    <t xml:space="preserve"> Unit Costs  </t>
  </si>
  <si>
    <t xml:space="preserve">Detailed Description of Activities </t>
  </si>
  <si>
    <t>Chocolate for hot beverages in the morning after outreach to mitigate on overninght glue sniffing effect and cold. Sugarcane chewing during evening FGDs</t>
  </si>
  <si>
    <t xml:space="preserve"> Teaching aids, note Books and Examinations and exam registration for 30 Children </t>
  </si>
  <si>
    <t xml:space="preserve"> Registration for non-formal examination for 10 children </t>
  </si>
  <si>
    <t xml:space="preserve"> Rent for the town premises </t>
  </si>
  <si>
    <r>
      <t>1.</t>
    </r>
    <r>
      <rPr>
        <b/>
        <sz val="7"/>
        <color rgb="FF00000A"/>
        <rFont val="Times New Roman"/>
        <family val="1"/>
      </rPr>
      <t xml:space="preserve">      </t>
    </r>
    <r>
      <rPr>
        <b/>
        <sz val="12"/>
        <color rgb="FF00000A"/>
        <rFont val="Times New Roman"/>
        <family val="1"/>
      </rPr>
      <t xml:space="preserve">Identify a 150 Desititute  children and offer rescue services to them </t>
    </r>
  </si>
  <si>
    <t xml:space="preserve">  Annually </t>
  </si>
  <si>
    <r>
      <t>1.3.</t>
    </r>
    <r>
      <rPr>
        <sz val="7"/>
        <color rgb="FF00000A"/>
        <rFont val="Times New Roman"/>
        <family val="1"/>
      </rPr>
      <t xml:space="preserve">      </t>
    </r>
    <r>
      <rPr>
        <sz val="12"/>
        <color rgb="FF00000A"/>
        <rFont val="Times New Roman"/>
        <family val="1"/>
      </rPr>
      <t>Facilitate access to medication in cases of sickness</t>
    </r>
  </si>
  <si>
    <r>
      <t>1.1.</t>
    </r>
    <r>
      <rPr>
        <sz val="7"/>
        <color rgb="FF00000A"/>
        <rFont val="Times New Roman"/>
        <family val="1"/>
      </rPr>
      <t xml:space="preserve">   </t>
    </r>
    <r>
      <rPr>
        <sz val="12"/>
        <color rgb="FF00000A"/>
        <rFont val="Times New Roman"/>
        <family val="1"/>
      </rPr>
      <t>Daily street outreach to identify new children arriving in kitale Town</t>
    </r>
  </si>
  <si>
    <t>-</t>
  </si>
  <si>
    <t xml:space="preserve">Street smart staff working on outreach daily for 5 ½ days week- Making morning rounds in the streets daily </t>
  </si>
  <si>
    <r>
      <t>1.2.</t>
    </r>
    <r>
      <rPr>
        <sz val="7"/>
        <color rgb="FF00000A"/>
        <rFont val="Times New Roman"/>
        <family val="1"/>
      </rPr>
      <t xml:space="preserve">    </t>
    </r>
    <r>
      <rPr>
        <sz val="12"/>
        <color rgb="FF00000A"/>
        <rFont val="Times New Roman"/>
        <family val="1"/>
      </rPr>
      <t>Hygiene exercises ( Washing clothes and Bathing</t>
    </r>
  </si>
  <si>
    <t>30 Children Daily washing and bathing - Kshs 400*6*4*12=115200 for Water and soap for Bathing and washing, detergents and disinfectants</t>
  </si>
  <si>
    <t>Provide Medical access for 75 cases  to the Medical facilities @ Kshs 200. and provison of common drugs throught the year</t>
  </si>
  <si>
    <t>30 Children provided with meals daily for 6 days week - @ kshs 25/= Ordinary Local Meals for lunch</t>
  </si>
  <si>
    <t xml:space="preserve">2.0 Provide Residential Care including Counselling services </t>
  </si>
  <si>
    <t>Field staff identifying new children daily in the streets of Kitale and enganging those willing at the SS centre working together towards rescue.</t>
  </si>
  <si>
    <t xml:space="preserve">Residential Care at the Birunda Rescue Centre </t>
  </si>
  <si>
    <r>
      <t xml:space="preserve">2.1 </t>
    </r>
    <r>
      <rPr>
        <sz val="7"/>
        <color rgb="FF00000A"/>
        <rFont val="Times New Roman"/>
        <family val="1"/>
      </rPr>
      <t xml:space="preserve">      </t>
    </r>
    <r>
      <rPr>
        <sz val="12"/>
        <color rgb="FF00000A"/>
        <rFont val="Times New Roman"/>
        <family val="1"/>
      </rPr>
      <t>Children Transport</t>
    </r>
  </si>
  <si>
    <t xml:space="preserve">Refferal transport to Birunda for 1 volunteer/staff and 3 children once a week. Kshs 250*3=750 Transport to and From Birunda </t>
  </si>
  <si>
    <r>
      <t>1.4</t>
    </r>
    <r>
      <rPr>
        <sz val="7"/>
        <color rgb="FF00000A"/>
        <rFont val="Times New Roman"/>
        <family val="1"/>
      </rPr>
      <t xml:space="preserve">    </t>
    </r>
    <r>
      <rPr>
        <sz val="12"/>
        <color rgb="FF00000A"/>
        <rFont val="Times New Roman"/>
        <family val="1"/>
      </rPr>
      <t>Provision of de drugging exercises and therapeutic FGDs</t>
    </r>
  </si>
  <si>
    <r>
      <t>1.5.</t>
    </r>
    <r>
      <rPr>
        <sz val="7"/>
        <color rgb="FF00000A"/>
        <rFont val="Times New Roman"/>
        <family val="1"/>
      </rPr>
      <t xml:space="preserve">      </t>
    </r>
    <r>
      <rPr>
        <sz val="12"/>
        <color rgb="FF00000A"/>
        <rFont val="Times New Roman"/>
        <family val="1"/>
      </rPr>
      <t>Children Lunch</t>
    </r>
  </si>
  <si>
    <t>2.2. Foods</t>
  </si>
  <si>
    <t xml:space="preserve">2.3 Clothing </t>
  </si>
  <si>
    <t>2.4 Toiletries</t>
  </si>
  <si>
    <t>2.5 Health Checks and Medication</t>
  </si>
  <si>
    <t>2.6 De drug Rehabilitation</t>
  </si>
  <si>
    <t>2.7 Remedial Education</t>
  </si>
  <si>
    <t xml:space="preserve">50% foodstuff and firewood for 12 months for 150 children </t>
  </si>
  <si>
    <r>
      <t>1.6.</t>
    </r>
    <r>
      <rPr>
        <sz val="7"/>
        <color rgb="FF00000A"/>
        <rFont val="Times New Roman"/>
        <family val="1"/>
      </rPr>
      <t xml:space="preserve">      </t>
    </r>
    <r>
      <rPr>
        <sz val="12"/>
        <color rgb="FF00000A"/>
        <rFont val="Times New Roman"/>
        <family val="1"/>
      </rPr>
      <t>Remedial Education and Coaching</t>
    </r>
  </si>
  <si>
    <r>
      <t>1.7.</t>
    </r>
    <r>
      <rPr>
        <sz val="7"/>
        <color rgb="FF00000A"/>
        <rFont val="Times New Roman"/>
        <family val="1"/>
      </rPr>
      <t xml:space="preserve">      </t>
    </r>
    <r>
      <rPr>
        <sz val="12"/>
        <color rgb="FF00000A"/>
        <rFont val="Times New Roman"/>
        <family val="1"/>
      </rPr>
      <t xml:space="preserve">Non Formal examination registration </t>
    </r>
  </si>
  <si>
    <r>
      <t>1.8.</t>
    </r>
    <r>
      <rPr>
        <sz val="7"/>
        <color rgb="FF00000A"/>
        <rFont val="Times New Roman"/>
        <family val="1"/>
      </rPr>
      <t xml:space="preserve">      </t>
    </r>
    <r>
      <rPr>
        <sz val="12"/>
        <color rgb="FF00000A"/>
        <rFont val="Times New Roman"/>
        <family val="1"/>
      </rPr>
      <t>Sporting activities and recreation</t>
    </r>
  </si>
  <si>
    <t>1.9 Street Smart Kiosk Rent</t>
  </si>
  <si>
    <t>2.8 .Stationery and Electricity Bills and communication</t>
  </si>
  <si>
    <t>1.10. Personell Costs</t>
  </si>
  <si>
    <t>50% contribution toward pay for 3 staff and 1 volunteer</t>
  </si>
  <si>
    <t xml:space="preserve">15 % of Total Budget toward office admnistration costs </t>
  </si>
  <si>
    <t xml:space="preserve">2.9 Admnistration </t>
  </si>
  <si>
    <t xml:space="preserve">Transport and Fuel for staff and children kshs 2500 per trip approx. 144 trips for </t>
  </si>
  <si>
    <t xml:space="preserve">First Initial Visits </t>
  </si>
  <si>
    <t xml:space="preserve">3.0 work with families to enable reintergration of 150 children </t>
  </si>
  <si>
    <t>3.1 Family Re unification- initial visits</t>
  </si>
  <si>
    <t>3.2 Family Re unification- Follow ups</t>
  </si>
  <si>
    <t>Totals Costs (1+2+3)</t>
  </si>
  <si>
    <t xml:space="preserve"> Sub Total ( 3.0)</t>
  </si>
  <si>
    <t xml:space="preserve"> Sub Total Costs(2.0)</t>
  </si>
  <si>
    <t xml:space="preserve"> Sub total costs (1.0)</t>
  </si>
  <si>
    <t>Clothes to be Provided during residential care</t>
  </si>
  <si>
    <t xml:space="preserve">Basic toiletries including bathing soap washing detergents </t>
  </si>
  <si>
    <t xml:space="preserve">Provision of dedgrugging substances and refferal to hosipital for critaical drug related cases </t>
  </si>
  <si>
    <t xml:space="preserve">Medical treatment </t>
  </si>
  <si>
    <t xml:space="preserve">Remedial Education Materials while in residential care includes books pete etc </t>
  </si>
  <si>
    <t xml:space="preserve"> Play balls and games instruments for children and facilitation of weekend ballgames including transport to venues twice every 4 weeks  </t>
  </si>
  <si>
    <t xml:space="preserve">Visists to families by Family workers for preparations for renifications and reintergrations </t>
  </si>
  <si>
    <r>
      <t xml:space="preserve">Annual Costs in </t>
    </r>
    <r>
      <rPr>
        <b/>
        <sz val="12"/>
        <color rgb="FF000000"/>
        <rFont val="Calibri"/>
        <family val="2"/>
      </rPr>
      <t>£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</si>
</sst>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-* #,##0.00_-;\-* #,##0.00_-;_-* \-??_-;_-@_-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A"/>
      <name val="Times New Roman"/>
      <family val="1"/>
    </font>
    <font>
      <b/>
      <sz val="12"/>
      <color rgb="FF00000A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7"/>
      <color rgb="FF00000A"/>
      <name val="Times New Roman"/>
      <family val="1"/>
    </font>
    <font>
      <sz val="7"/>
      <color rgb="FF00000A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wrapText="1"/>
    </xf>
    <xf numFmtId="43" fontId="0" fillId="0" borderId="0" xfId="1" applyFont="1"/>
    <xf numFmtId="0" fontId="0" fillId="0" borderId="0" xfId="0"/>
    <xf numFmtId="0" fontId="0" fillId="0" borderId="0" xfId="0"/>
    <xf numFmtId="0" fontId="9" fillId="0" borderId="1" xfId="0" applyFont="1" applyFill="1" applyBorder="1" applyAlignment="1" applyProtection="1">
      <protection locked="0"/>
    </xf>
    <xf numFmtId="43" fontId="9" fillId="0" borderId="1" xfId="1" applyFont="1" applyFill="1" applyBorder="1" applyAlignment="1" applyProtection="1">
      <alignment horizontal="center" vertical="top" wrapText="1"/>
      <protection locked="0"/>
    </xf>
    <xf numFmtId="43" fontId="9" fillId="0" borderId="1" xfId="1" applyFont="1" applyFill="1" applyBorder="1" applyAlignment="1" applyProtection="1">
      <alignment vertical="top"/>
      <protection locked="0"/>
    </xf>
    <xf numFmtId="0" fontId="6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43" fontId="6" fillId="0" borderId="1" xfId="1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0" xfId="0" applyAlignment="1"/>
    <xf numFmtId="43" fontId="2" fillId="0" borderId="1" xfId="1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43" fontId="6" fillId="0" borderId="0" xfId="1" applyFont="1" applyBorder="1" applyAlignment="1">
      <alignment vertical="top"/>
    </xf>
    <xf numFmtId="0" fontId="6" fillId="0" borderId="0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43" fontId="5" fillId="0" borderId="1" xfId="1" applyFont="1" applyBorder="1" applyAlignment="1">
      <alignment vertical="top"/>
    </xf>
    <xf numFmtId="0" fontId="0" fillId="0" borderId="0" xfId="0" applyBorder="1"/>
    <xf numFmtId="0" fontId="0" fillId="0" borderId="0" xfId="0" applyBorder="1" applyAlignment="1">
      <alignment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43" fontId="6" fillId="0" borderId="1" xfId="1" applyFont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0" fillId="0" borderId="0" xfId="0"/>
    <xf numFmtId="0" fontId="11" fillId="0" borderId="2" xfId="0" applyFont="1" applyFill="1" applyBorder="1" applyAlignment="1" applyProtection="1">
      <alignment wrapText="1"/>
      <protection locked="0"/>
    </xf>
    <xf numFmtId="165" fontId="9" fillId="0" borderId="1" xfId="2" applyNumberFormat="1" applyFont="1" applyFill="1" applyBorder="1" applyProtection="1">
      <protection locked="0"/>
    </xf>
    <xf numFmtId="0" fontId="9" fillId="0" borderId="2" xfId="0" applyFont="1" applyFill="1" applyBorder="1" applyProtection="1">
      <protection locked="0"/>
    </xf>
    <xf numFmtId="0" fontId="10" fillId="0" borderId="1" xfId="0" applyFont="1" applyBorder="1" applyAlignment="1">
      <alignment wrapText="1"/>
    </xf>
    <xf numFmtId="0" fontId="11" fillId="0" borderId="2" xfId="0" applyFont="1" applyFill="1" applyBorder="1" applyProtection="1">
      <protection locked="0"/>
    </xf>
    <xf numFmtId="0" fontId="11" fillId="0" borderId="3" xfId="0" applyFont="1" applyFill="1" applyBorder="1" applyAlignment="1" applyProtection="1">
      <protection locked="0"/>
    </xf>
    <xf numFmtId="43" fontId="12" fillId="0" borderId="0" xfId="1" applyFont="1" applyBorder="1"/>
    <xf numFmtId="165" fontId="11" fillId="0" borderId="1" xfId="2" applyNumberFormat="1" applyFont="1" applyFill="1" applyBorder="1" applyProtection="1">
      <protection locked="0"/>
    </xf>
    <xf numFmtId="0" fontId="10" fillId="0" borderId="0" xfId="0" applyFont="1" applyBorder="1" applyAlignment="1">
      <alignment wrapText="1"/>
    </xf>
    <xf numFmtId="0" fontId="10" fillId="0" borderId="0" xfId="0" applyFont="1" applyAlignment="1">
      <alignment wrapText="1"/>
    </xf>
    <xf numFmtId="0" fontId="5" fillId="0" borderId="1" xfId="0" applyFont="1" applyBorder="1" applyAlignment="1">
      <alignment vertical="top" wrapText="1"/>
    </xf>
    <xf numFmtId="43" fontId="4" fillId="0" borderId="1" xfId="1" applyFont="1" applyBorder="1" applyAlignment="1">
      <alignment horizontal="left" vertical="top"/>
    </xf>
    <xf numFmtId="43" fontId="3" fillId="0" borderId="1" xfId="1" applyFont="1" applyBorder="1" applyAlignment="1">
      <alignment horizontal="left" vertical="top"/>
    </xf>
    <xf numFmtId="43" fontId="3" fillId="0" borderId="1" xfId="1" applyFont="1" applyBorder="1" applyAlignment="1">
      <alignment horizontal="left" vertical="top" wrapText="1"/>
    </xf>
    <xf numFmtId="43" fontId="10" fillId="0" borderId="1" xfId="1" applyFont="1" applyBorder="1" applyAlignment="1">
      <alignment horizontal="left" vertical="top"/>
    </xf>
    <xf numFmtId="43" fontId="0" fillId="0" borderId="1" xfId="1" applyFont="1" applyBorder="1" applyAlignment="1">
      <alignment horizontal="left" vertical="top"/>
    </xf>
    <xf numFmtId="43" fontId="12" fillId="0" borderId="0" xfId="1" applyFont="1" applyBorder="1" applyAlignment="1">
      <alignment horizontal="left"/>
    </xf>
    <xf numFmtId="43" fontId="3" fillId="0" borderId="0" xfId="1" applyFont="1" applyBorder="1" applyAlignment="1">
      <alignment horizontal="left" vertical="top"/>
    </xf>
    <xf numFmtId="43" fontId="0" fillId="0" borderId="0" xfId="1" applyFont="1" applyAlignment="1">
      <alignment horizontal="left"/>
    </xf>
    <xf numFmtId="43" fontId="9" fillId="0" borderId="1" xfId="1" applyFont="1" applyFill="1" applyBorder="1" applyAlignment="1" applyProtection="1">
      <alignment horizontal="left"/>
      <protection locked="0"/>
    </xf>
    <xf numFmtId="43" fontId="0" fillId="0" borderId="0" xfId="1" applyFont="1" applyBorder="1" applyAlignment="1">
      <alignment horizontal="left"/>
    </xf>
    <xf numFmtId="167" fontId="5" fillId="0" borderId="1" xfId="1" applyNumberFormat="1" applyFont="1" applyBorder="1" applyAlignment="1">
      <alignment vertical="top"/>
    </xf>
    <xf numFmtId="167" fontId="6" fillId="0" borderId="1" xfId="1" applyNumberFormat="1" applyFont="1" applyBorder="1" applyAlignment="1">
      <alignment vertical="top"/>
    </xf>
    <xf numFmtId="167" fontId="6" fillId="0" borderId="1" xfId="1" applyNumberFormat="1" applyFont="1" applyBorder="1" applyAlignment="1">
      <alignment vertical="top" wrapText="1"/>
    </xf>
    <xf numFmtId="167" fontId="2" fillId="0" borderId="1" xfId="1" applyNumberFormat="1" applyFont="1" applyBorder="1" applyAlignment="1">
      <alignment vertical="top"/>
    </xf>
    <xf numFmtId="167" fontId="9" fillId="0" borderId="1" xfId="2" applyNumberFormat="1" applyFont="1" applyFill="1" applyBorder="1" applyProtection="1">
      <protection locked="0"/>
    </xf>
    <xf numFmtId="167" fontId="9" fillId="0" borderId="0" xfId="2" applyNumberFormat="1" applyFont="1" applyFill="1" applyBorder="1" applyProtection="1">
      <protection locked="0"/>
    </xf>
    <xf numFmtId="167" fontId="6" fillId="0" borderId="0" xfId="1" applyNumberFormat="1" applyFont="1" applyBorder="1" applyAlignment="1">
      <alignment vertical="top"/>
    </xf>
    <xf numFmtId="167" fontId="0" fillId="0" borderId="0" xfId="0" applyNumberFormat="1" applyBorder="1"/>
    <xf numFmtId="167" fontId="0" fillId="0" borderId="0" xfId="1" applyNumberFormat="1" applyFont="1"/>
    <xf numFmtId="167" fontId="5" fillId="0" borderId="1" xfId="1" applyNumberFormat="1" applyFont="1" applyBorder="1" applyAlignment="1">
      <alignment horizontal="center" vertical="top" wrapText="1"/>
    </xf>
  </cellXfs>
  <cellStyles count="3">
    <cellStyle name="Comma" xfId="1" builtinId="3"/>
    <cellStyle name="Comma 4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D34" sqref="D34"/>
    </sheetView>
  </sheetViews>
  <sheetFormatPr defaultRowHeight="15.75" x14ac:dyDescent="0.25"/>
  <cols>
    <col min="1" max="1" width="46.28515625" style="13" customWidth="1"/>
    <col min="2" max="2" width="14.7109375" style="45" customWidth="1"/>
    <col min="3" max="3" width="22" style="2" customWidth="1"/>
    <col min="4" max="4" width="15" style="56" customWidth="1"/>
    <col min="5" max="5" width="65.5703125" style="36" customWidth="1"/>
  </cols>
  <sheetData>
    <row r="1" spans="1:6" ht="31.5" x14ac:dyDescent="0.25">
      <c r="A1" s="18" t="s">
        <v>0</v>
      </c>
      <c r="B1" s="38" t="s">
        <v>1</v>
      </c>
      <c r="C1" s="19" t="s">
        <v>8</v>
      </c>
      <c r="D1" s="57" t="s">
        <v>56</v>
      </c>
      <c r="E1" s="23" t="s">
        <v>2</v>
      </c>
      <c r="F1" s="1"/>
    </row>
    <row r="2" spans="1:6" ht="47.25" x14ac:dyDescent="0.25">
      <c r="A2" s="18" t="s">
        <v>7</v>
      </c>
      <c r="B2" s="39"/>
      <c r="C2" s="10"/>
      <c r="D2" s="49"/>
      <c r="E2" s="22" t="s">
        <v>18</v>
      </c>
      <c r="F2" s="1"/>
    </row>
    <row r="3" spans="1:6" ht="31.5" x14ac:dyDescent="0.25">
      <c r="A3" s="9" t="s">
        <v>10</v>
      </c>
      <c r="B3" s="39" t="s">
        <v>11</v>
      </c>
      <c r="C3" s="10" t="s">
        <v>11</v>
      </c>
      <c r="D3" s="49"/>
      <c r="E3" s="23" t="s">
        <v>12</v>
      </c>
      <c r="F3" s="21"/>
    </row>
    <row r="4" spans="1:6" ht="31.5" x14ac:dyDescent="0.25">
      <c r="A4" s="9" t="s">
        <v>13</v>
      </c>
      <c r="B4" s="40">
        <v>400</v>
      </c>
      <c r="C4" s="24">
        <v>115200</v>
      </c>
      <c r="D4" s="50">
        <f>+C4/140</f>
        <v>822.85714285714289</v>
      </c>
      <c r="E4" s="11" t="s">
        <v>14</v>
      </c>
      <c r="F4" s="1"/>
    </row>
    <row r="5" spans="1:6" ht="31.5" x14ac:dyDescent="0.25">
      <c r="A5" s="9" t="s">
        <v>9</v>
      </c>
      <c r="B5" s="39">
        <v>200</v>
      </c>
      <c r="C5" s="10">
        <f>200*75</f>
        <v>15000</v>
      </c>
      <c r="D5" s="50">
        <f t="shared" ref="D5:D12" si="0">+C5/140</f>
        <v>107.14285714285714</v>
      </c>
      <c r="E5" s="11" t="s">
        <v>15</v>
      </c>
      <c r="F5" s="1"/>
    </row>
    <row r="6" spans="1:6" ht="47.25" x14ac:dyDescent="0.25">
      <c r="A6" s="9" t="s">
        <v>22</v>
      </c>
      <c r="B6" s="39">
        <v>3000</v>
      </c>
      <c r="C6" s="10">
        <v>144000</v>
      </c>
      <c r="D6" s="50">
        <f t="shared" si="0"/>
        <v>1028.5714285714287</v>
      </c>
      <c r="E6" s="11" t="s">
        <v>3</v>
      </c>
      <c r="F6" s="1"/>
    </row>
    <row r="7" spans="1:6" ht="31.5" x14ac:dyDescent="0.25">
      <c r="A7" s="9" t="s">
        <v>23</v>
      </c>
      <c r="B7" s="39">
        <v>25</v>
      </c>
      <c r="C7" s="10">
        <f>30*25*6*4*12</f>
        <v>216000</v>
      </c>
      <c r="D7" s="50">
        <f t="shared" si="0"/>
        <v>1542.8571428571429</v>
      </c>
      <c r="E7" s="11" t="s">
        <v>16</v>
      </c>
      <c r="F7" s="1"/>
    </row>
    <row r="8" spans="1:6" s="4" customFormat="1" ht="31.5" x14ac:dyDescent="0.25">
      <c r="A8" s="9" t="s">
        <v>31</v>
      </c>
      <c r="B8" s="39">
        <v>150</v>
      </c>
      <c r="C8" s="10">
        <v>18000</v>
      </c>
      <c r="D8" s="50">
        <f t="shared" si="0"/>
        <v>128.57142857142858</v>
      </c>
      <c r="E8" s="11" t="s">
        <v>4</v>
      </c>
      <c r="F8" s="1"/>
    </row>
    <row r="9" spans="1:6" s="4" customFormat="1" x14ac:dyDescent="0.25">
      <c r="A9" s="9" t="s">
        <v>32</v>
      </c>
      <c r="B9" s="39">
        <v>2500</v>
      </c>
      <c r="C9" s="10">
        <v>25000</v>
      </c>
      <c r="D9" s="50">
        <f t="shared" si="0"/>
        <v>178.57142857142858</v>
      </c>
      <c r="E9" s="11" t="s">
        <v>5</v>
      </c>
      <c r="F9" s="1"/>
    </row>
    <row r="10" spans="1:6" s="4" customFormat="1" ht="31.5" x14ac:dyDescent="0.25">
      <c r="A10" s="9" t="s">
        <v>33</v>
      </c>
      <c r="B10" s="39"/>
      <c r="C10" s="10">
        <v>30000</v>
      </c>
      <c r="D10" s="50">
        <f t="shared" si="0"/>
        <v>214.28571428571428</v>
      </c>
      <c r="E10" s="11" t="s">
        <v>54</v>
      </c>
      <c r="F10" s="1"/>
    </row>
    <row r="11" spans="1:6" s="4" customFormat="1" x14ac:dyDescent="0.25">
      <c r="A11" s="9" t="s">
        <v>34</v>
      </c>
      <c r="B11" s="39">
        <v>6000</v>
      </c>
      <c r="C11" s="10">
        <v>72000</v>
      </c>
      <c r="D11" s="50">
        <f t="shared" si="0"/>
        <v>514.28571428571433</v>
      </c>
      <c r="E11" s="11" t="s">
        <v>6</v>
      </c>
      <c r="F11" s="1"/>
    </row>
    <row r="12" spans="1:6" s="4" customFormat="1" x14ac:dyDescent="0.25">
      <c r="A12" s="9" t="s">
        <v>36</v>
      </c>
      <c r="B12" s="39"/>
      <c r="C12" s="10">
        <v>498000</v>
      </c>
      <c r="D12" s="50">
        <f t="shared" si="0"/>
        <v>3557.1428571428573</v>
      </c>
      <c r="E12" s="11" t="s">
        <v>37</v>
      </c>
      <c r="F12" s="1"/>
    </row>
    <row r="13" spans="1:6" s="4" customFormat="1" x14ac:dyDescent="0.25">
      <c r="A13" s="18" t="s">
        <v>48</v>
      </c>
      <c r="B13" s="39"/>
      <c r="C13" s="19">
        <f>SUM(C4:C12)</f>
        <v>1133200</v>
      </c>
      <c r="D13" s="19">
        <f>SUM(D4:D12)</f>
        <v>8094.2857142857138</v>
      </c>
      <c r="E13" s="11"/>
      <c r="F13" s="1"/>
    </row>
    <row r="14" spans="1:6" x14ac:dyDescent="0.25">
      <c r="A14" s="18"/>
      <c r="B14" s="39"/>
      <c r="C14" s="19"/>
      <c r="D14" s="48"/>
      <c r="E14" s="11"/>
      <c r="F14" s="1"/>
    </row>
    <row r="15" spans="1:6" ht="31.5" x14ac:dyDescent="0.25">
      <c r="A15" s="18" t="s">
        <v>17</v>
      </c>
      <c r="B15" s="39"/>
      <c r="C15" s="10"/>
      <c r="D15" s="49"/>
      <c r="E15" s="37" t="s">
        <v>19</v>
      </c>
      <c r="F15" s="1"/>
    </row>
    <row r="16" spans="1:6" ht="31.5" x14ac:dyDescent="0.25">
      <c r="A16" s="9" t="s">
        <v>20</v>
      </c>
      <c r="B16" s="39">
        <v>750</v>
      </c>
      <c r="C16" s="10">
        <f>750*52</f>
        <v>39000</v>
      </c>
      <c r="D16" s="49">
        <f>+C16/140</f>
        <v>278.57142857142856</v>
      </c>
      <c r="E16" s="11" t="s">
        <v>21</v>
      </c>
      <c r="F16" s="1"/>
    </row>
    <row r="17" spans="1:6" s="3" customFormat="1" x14ac:dyDescent="0.25">
      <c r="A17" s="5" t="s">
        <v>24</v>
      </c>
      <c r="B17" s="41">
        <f>576000/150</f>
        <v>3840</v>
      </c>
      <c r="C17" s="6">
        <v>576000</v>
      </c>
      <c r="D17" s="49">
        <f t="shared" ref="D17:D24" si="1">+C17/140</f>
        <v>4114.2857142857147</v>
      </c>
      <c r="E17" s="8" t="s">
        <v>30</v>
      </c>
      <c r="F17" s="1"/>
    </row>
    <row r="18" spans="1:6" s="3" customFormat="1" x14ac:dyDescent="0.25">
      <c r="A18" s="5" t="s">
        <v>25</v>
      </c>
      <c r="B18" s="41">
        <f>54000/150</f>
        <v>360</v>
      </c>
      <c r="C18" s="7">
        <v>54000</v>
      </c>
      <c r="D18" s="49">
        <f t="shared" si="1"/>
        <v>385.71428571428572</v>
      </c>
      <c r="E18" s="8" t="s">
        <v>49</v>
      </c>
      <c r="F18" s="1"/>
    </row>
    <row r="19" spans="1:6" s="3" customFormat="1" x14ac:dyDescent="0.25">
      <c r="A19" s="5" t="s">
        <v>26</v>
      </c>
      <c r="B19" s="41">
        <f>132000/150</f>
        <v>880</v>
      </c>
      <c r="C19" s="7">
        <v>132000</v>
      </c>
      <c r="D19" s="49">
        <f t="shared" si="1"/>
        <v>942.85714285714289</v>
      </c>
      <c r="E19" s="30" t="s">
        <v>50</v>
      </c>
      <c r="F19" s="1"/>
    </row>
    <row r="20" spans="1:6" s="3" customFormat="1" x14ac:dyDescent="0.25">
      <c r="A20" s="5" t="s">
        <v>27</v>
      </c>
      <c r="B20" s="41">
        <f>120000/150</f>
        <v>800</v>
      </c>
      <c r="C20" s="7">
        <v>120000</v>
      </c>
      <c r="D20" s="49">
        <f t="shared" si="1"/>
        <v>857.14285714285711</v>
      </c>
      <c r="E20" s="30" t="s">
        <v>52</v>
      </c>
      <c r="F20" s="1"/>
    </row>
    <row r="21" spans="1:6" s="3" customFormat="1" ht="31.5" x14ac:dyDescent="0.25">
      <c r="A21" s="5" t="s">
        <v>28</v>
      </c>
      <c r="B21" s="41">
        <f>105607/150</f>
        <v>704.04666666666662</v>
      </c>
      <c r="C21" s="7">
        <v>105607</v>
      </c>
      <c r="D21" s="49">
        <f t="shared" si="1"/>
        <v>754.33571428571429</v>
      </c>
      <c r="E21" s="30" t="s">
        <v>51</v>
      </c>
      <c r="F21" s="1"/>
    </row>
    <row r="22" spans="1:6" ht="31.5" x14ac:dyDescent="0.25">
      <c r="A22" s="5" t="s">
        <v>29</v>
      </c>
      <c r="B22" s="41">
        <v>160</v>
      </c>
      <c r="C22" s="7">
        <v>24000</v>
      </c>
      <c r="D22" s="49">
        <f t="shared" si="1"/>
        <v>171.42857142857142</v>
      </c>
      <c r="E22" s="30" t="s">
        <v>53</v>
      </c>
      <c r="F22" s="1"/>
    </row>
    <row r="23" spans="1:6" s="4" customFormat="1" ht="31.5" x14ac:dyDescent="0.25">
      <c r="A23" s="9" t="s">
        <v>35</v>
      </c>
      <c r="B23" s="39">
        <f>144000/150</f>
        <v>960</v>
      </c>
      <c r="C23" s="10">
        <v>144000</v>
      </c>
      <c r="D23" s="49">
        <f t="shared" si="1"/>
        <v>1028.5714285714287</v>
      </c>
      <c r="E23" s="30"/>
      <c r="F23" s="1"/>
    </row>
    <row r="24" spans="1:6" s="4" customFormat="1" x14ac:dyDescent="0.25">
      <c r="A24" s="9" t="s">
        <v>39</v>
      </c>
      <c r="B24" s="39"/>
      <c r="C24" s="10">
        <v>659850</v>
      </c>
      <c r="D24" s="49">
        <f t="shared" si="1"/>
        <v>4713.2142857142853</v>
      </c>
      <c r="E24" s="11" t="s">
        <v>38</v>
      </c>
      <c r="F24" s="1"/>
    </row>
    <row r="25" spans="1:6" x14ac:dyDescent="0.25">
      <c r="A25" s="12" t="s">
        <v>47</v>
      </c>
      <c r="B25" s="42"/>
      <c r="C25" s="14">
        <f>SUM(C16:C24)</f>
        <v>1854457</v>
      </c>
      <c r="D25" s="14">
        <f>SUM(D16:D24)</f>
        <v>13246.121428571427</v>
      </c>
      <c r="E25" s="30"/>
      <c r="F25" s="1"/>
    </row>
    <row r="26" spans="1:6" s="26" customFormat="1" x14ac:dyDescent="0.25">
      <c r="A26" s="25"/>
      <c r="B26" s="42"/>
      <c r="C26" s="14"/>
      <c r="D26" s="51"/>
      <c r="E26" s="30"/>
      <c r="F26" s="1"/>
    </row>
    <row r="27" spans="1:6" s="4" customFormat="1" ht="31.5" x14ac:dyDescent="0.25">
      <c r="A27" s="27" t="s">
        <v>42</v>
      </c>
      <c r="B27" s="46"/>
      <c r="C27" s="28"/>
      <c r="D27" s="52"/>
      <c r="E27" s="30" t="s">
        <v>55</v>
      </c>
      <c r="F27" s="1"/>
    </row>
    <row r="28" spans="1:6" s="4" customFormat="1" x14ac:dyDescent="0.25">
      <c r="A28" s="29" t="s">
        <v>43</v>
      </c>
      <c r="B28" s="46">
        <f>315000/150</f>
        <v>2100</v>
      </c>
      <c r="C28" s="28">
        <v>315000</v>
      </c>
      <c r="D28" s="52">
        <f>+C28/140</f>
        <v>2250</v>
      </c>
      <c r="E28" s="30" t="s">
        <v>41</v>
      </c>
      <c r="F28" s="1"/>
    </row>
    <row r="29" spans="1:6" s="4" customFormat="1" ht="31.5" x14ac:dyDescent="0.25">
      <c r="A29" s="29" t="s">
        <v>44</v>
      </c>
      <c r="B29" s="46">
        <f>1380000/150</f>
        <v>9200</v>
      </c>
      <c r="C29" s="28">
        <v>1380000</v>
      </c>
      <c r="D29" s="52">
        <f>+C29/140</f>
        <v>9857.1428571428569</v>
      </c>
      <c r="E29" s="30" t="s">
        <v>40</v>
      </c>
      <c r="F29" s="1"/>
    </row>
    <row r="30" spans="1:6" x14ac:dyDescent="0.25">
      <c r="A30" s="31" t="s">
        <v>46</v>
      </c>
      <c r="B30" s="46"/>
      <c r="C30" s="34">
        <f>SUM(C28:C29)</f>
        <v>1695000</v>
      </c>
      <c r="D30" s="34">
        <f>SUM(D28:D29)</f>
        <v>12107.142857142857</v>
      </c>
      <c r="E30" s="11"/>
      <c r="F30" s="1"/>
    </row>
    <row r="31" spans="1:6" s="4" customFormat="1" x14ac:dyDescent="0.25">
      <c r="A31" s="29"/>
      <c r="B31" s="46"/>
      <c r="C31" s="28"/>
      <c r="D31" s="53"/>
      <c r="E31" s="17"/>
      <c r="F31" s="1"/>
    </row>
    <row r="32" spans="1:6" x14ac:dyDescent="0.25">
      <c r="A32" s="32" t="s">
        <v>45</v>
      </c>
      <c r="B32" s="43"/>
      <c r="C32" s="33">
        <f>+C25+C30+C13</f>
        <v>4682657</v>
      </c>
      <c r="D32" s="33">
        <f>+D25+D30+D13</f>
        <v>33447.550000000003</v>
      </c>
      <c r="E32" s="35"/>
      <c r="F32" s="1"/>
    </row>
    <row r="33" spans="1:6" x14ac:dyDescent="0.25">
      <c r="A33" s="15"/>
      <c r="B33" s="44"/>
      <c r="C33" s="16"/>
      <c r="D33" s="54"/>
      <c r="E33" s="17"/>
      <c r="F33" s="1"/>
    </row>
    <row r="34" spans="1:6" s="4" customFormat="1" x14ac:dyDescent="0.25">
      <c r="A34" s="20"/>
      <c r="B34" s="47"/>
      <c r="C34" s="20"/>
      <c r="D34" s="55"/>
      <c r="E34" s="17"/>
      <c r="F34" s="1"/>
    </row>
    <row r="35" spans="1:6" x14ac:dyDescent="0.25">
      <c r="F35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NPYT</dc:creator>
  <cp:lastModifiedBy>Accounts</cp:lastModifiedBy>
  <cp:lastPrinted>2016-03-08T09:24:48Z</cp:lastPrinted>
  <dcterms:created xsi:type="dcterms:W3CDTF">2016-03-08T08:01:32Z</dcterms:created>
  <dcterms:modified xsi:type="dcterms:W3CDTF">2016-05-11T09:20:32Z</dcterms:modified>
</cp:coreProperties>
</file>