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0" yWindow="60" windowWidth="16380" windowHeight="8145" tabRatio="461"/>
  </bookViews>
  <sheets>
    <sheet name="3 Year Budget 2015-2017 " sheetId="1" r:id="rId1"/>
    <sheet name="1 Year Budget 2015-2016 " sheetId="3" r:id="rId2"/>
  </sheets>
  <definedNames>
    <definedName name="_1Excel_BuiltIn_Print_Titles_1_1_1_1">'3 Year Budget 2015-2017 '!$B$4:$IH$4</definedName>
    <definedName name="Excel_BuiltIn_Print_Titles_1_1">'3 Year Budget 2015-2017 '!$B$4:$IS$4</definedName>
    <definedName name="Excel_BuiltIn_Print_Titles_1_1_1">'3 Year Budget 2015-2017 '!$B$4:$IM$4</definedName>
    <definedName name="_xlnm.Print_Titles" localSheetId="0">'3 Year Budget 2015-2017 '!$4:$4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9" i="1" l="1"/>
  <c r="D50" i="3"/>
  <c r="D49" i="3"/>
  <c r="D117" i="3"/>
  <c r="D99" i="3"/>
  <c r="D88" i="3"/>
  <c r="D78" i="3"/>
  <c r="D77" i="3"/>
  <c r="D76" i="3"/>
  <c r="D79" i="3"/>
  <c r="D73" i="3"/>
  <c r="D68" i="3"/>
  <c r="D67" i="3"/>
  <c r="D66" i="3"/>
  <c r="D62" i="3"/>
  <c r="D61" i="3"/>
  <c r="D60" i="3"/>
  <c r="D59" i="3"/>
  <c r="D63" i="3"/>
  <c r="D57" i="3"/>
  <c r="D56" i="3"/>
  <c r="D55" i="3"/>
  <c r="D52" i="3"/>
  <c r="D46" i="3"/>
  <c r="D41" i="3"/>
  <c r="D36" i="3"/>
  <c r="B34" i="3"/>
  <c r="B48" i="3"/>
  <c r="B54" i="3"/>
  <c r="B65" i="3"/>
  <c r="B70" i="3"/>
  <c r="B75" i="3"/>
  <c r="B83" i="3"/>
  <c r="B90" i="3"/>
  <c r="B101" i="3"/>
  <c r="C28" i="3"/>
  <c r="D28" i="3"/>
  <c r="C26" i="3"/>
  <c r="D26" i="3"/>
  <c r="C24" i="3"/>
  <c r="D24" i="3"/>
  <c r="C22" i="3"/>
  <c r="D22" i="3"/>
  <c r="D17" i="3"/>
  <c r="C31" i="3"/>
  <c r="D31" i="3"/>
  <c r="D16" i="3"/>
  <c r="C30" i="3"/>
  <c r="D30" i="3"/>
  <c r="D15" i="3"/>
  <c r="C29" i="3"/>
  <c r="D29" i="3"/>
  <c r="D14" i="3"/>
  <c r="D13" i="3"/>
  <c r="C27" i="3"/>
  <c r="D27" i="3"/>
  <c r="D12" i="3"/>
  <c r="D11" i="3"/>
  <c r="C25" i="3"/>
  <c r="D25" i="3"/>
  <c r="D10" i="3"/>
  <c r="D9" i="3"/>
  <c r="C23" i="3"/>
  <c r="D23" i="3"/>
  <c r="D8" i="3"/>
  <c r="D7" i="3"/>
  <c r="C21" i="3"/>
  <c r="D21" i="3"/>
  <c r="D6" i="3"/>
  <c r="D18" i="3"/>
  <c r="C20" i="3"/>
  <c r="D20" i="3"/>
  <c r="D33" i="3"/>
  <c r="D122" i="3"/>
  <c r="J35" i="1"/>
  <c r="G49" i="1"/>
  <c r="J49" i="1"/>
  <c r="K49" i="1"/>
  <c r="K51" i="1"/>
  <c r="K121" i="1"/>
  <c r="H49" i="1"/>
  <c r="H51" i="1"/>
  <c r="H121" i="1"/>
  <c r="K32" i="1"/>
  <c r="K20" i="1"/>
  <c r="K21" i="1"/>
  <c r="K22" i="1"/>
  <c r="K23" i="1"/>
  <c r="K24" i="1"/>
  <c r="K25" i="1"/>
  <c r="K26" i="1"/>
  <c r="K27" i="1"/>
  <c r="K28" i="1"/>
  <c r="K29" i="1"/>
  <c r="K30" i="1"/>
  <c r="K19" i="1"/>
  <c r="J30" i="1"/>
  <c r="J29" i="1"/>
  <c r="J28" i="1"/>
  <c r="J27" i="1"/>
  <c r="J26" i="1"/>
  <c r="J11" i="1"/>
  <c r="J24" i="1"/>
  <c r="J23" i="1"/>
  <c r="J22" i="1"/>
  <c r="J21" i="1"/>
  <c r="J20" i="1"/>
  <c r="J19" i="1"/>
  <c r="H32" i="1"/>
  <c r="H29" i="1"/>
  <c r="H30" i="1"/>
  <c r="H20" i="1"/>
  <c r="H21" i="1"/>
  <c r="H22" i="1"/>
  <c r="H23" i="1"/>
  <c r="H24" i="1"/>
  <c r="H25" i="1"/>
  <c r="H26" i="1"/>
  <c r="H27" i="1"/>
  <c r="H28" i="1"/>
  <c r="H19" i="1"/>
  <c r="D19" i="1"/>
  <c r="G30" i="1"/>
  <c r="G29" i="1"/>
  <c r="G28" i="1"/>
  <c r="G27" i="1"/>
  <c r="G26" i="1"/>
  <c r="G25" i="1"/>
  <c r="G24" i="1"/>
  <c r="G23" i="1"/>
  <c r="G22" i="1"/>
  <c r="G21" i="1"/>
  <c r="G20" i="1"/>
  <c r="G19" i="1"/>
  <c r="D123" i="3"/>
  <c r="D124" i="3"/>
  <c r="E51" i="1"/>
  <c r="E121" i="1"/>
  <c r="E32" i="1"/>
  <c r="D20" i="1"/>
  <c r="E20" i="1"/>
  <c r="E21" i="1"/>
  <c r="G10" i="1"/>
  <c r="J10" i="1"/>
  <c r="K10" i="1"/>
  <c r="E10" i="1"/>
  <c r="D24" i="1"/>
  <c r="E24" i="1"/>
  <c r="G7" i="1"/>
  <c r="J7" i="1"/>
  <c r="K7" i="1"/>
  <c r="E7" i="1"/>
  <c r="D21" i="1"/>
  <c r="H10" i="1"/>
  <c r="H7" i="1"/>
  <c r="G48" i="1"/>
  <c r="H48" i="1"/>
  <c r="G16" i="1"/>
  <c r="G15" i="1"/>
  <c r="H15" i="1"/>
  <c r="G14" i="1"/>
  <c r="G13" i="1"/>
  <c r="G12" i="1"/>
  <c r="G11" i="1"/>
  <c r="G9" i="1"/>
  <c r="J9" i="1"/>
  <c r="G8" i="1"/>
  <c r="H5" i="1"/>
  <c r="E66" i="1"/>
  <c r="K66" i="1"/>
  <c r="H66" i="1"/>
  <c r="J48" i="1"/>
  <c r="G6" i="1"/>
  <c r="E14" i="1"/>
  <c r="D28" i="1"/>
  <c r="E28" i="1"/>
  <c r="J15" i="1"/>
  <c r="K15" i="1"/>
  <c r="E15" i="1"/>
  <c r="D29" i="1"/>
  <c r="E29" i="1"/>
  <c r="E13" i="1"/>
  <c r="D27" i="1"/>
  <c r="E27" i="1"/>
  <c r="E5" i="1"/>
  <c r="K5" i="1"/>
  <c r="J6" i="1"/>
  <c r="K6" i="1"/>
  <c r="J8" i="1"/>
  <c r="K8" i="1"/>
  <c r="H9" i="1"/>
  <c r="J12" i="1"/>
  <c r="K12" i="1"/>
  <c r="J13" i="1"/>
  <c r="K13" i="1"/>
  <c r="J14" i="1"/>
  <c r="K14" i="1"/>
  <c r="J16" i="1"/>
  <c r="K16" i="1"/>
  <c r="H34" i="1"/>
  <c r="K34" i="1"/>
  <c r="G35" i="1"/>
  <c r="K35" i="1"/>
  <c r="H36" i="1"/>
  <c r="K36" i="1"/>
  <c r="H37" i="1"/>
  <c r="K37" i="1"/>
  <c r="H38" i="1"/>
  <c r="K38" i="1"/>
  <c r="H39" i="1"/>
  <c r="K39" i="1"/>
  <c r="G40" i="1"/>
  <c r="J40" i="1"/>
  <c r="K40" i="1"/>
  <c r="H41" i="1"/>
  <c r="K41" i="1"/>
  <c r="H43" i="1"/>
  <c r="K43" i="1"/>
  <c r="K48" i="1"/>
  <c r="H50" i="1"/>
  <c r="K50" i="1"/>
  <c r="G54" i="1"/>
  <c r="J54" i="1"/>
  <c r="K54" i="1"/>
  <c r="G55" i="1"/>
  <c r="J55" i="1"/>
  <c r="K55" i="1"/>
  <c r="G56" i="1"/>
  <c r="J56" i="1"/>
  <c r="K56" i="1"/>
  <c r="H57" i="1"/>
  <c r="G58" i="1"/>
  <c r="J58" i="1"/>
  <c r="K58" i="1"/>
  <c r="G59" i="1"/>
  <c r="J59" i="1"/>
  <c r="K59" i="1"/>
  <c r="G60" i="1"/>
  <c r="J60" i="1"/>
  <c r="K60" i="1"/>
  <c r="G61" i="1"/>
  <c r="J61" i="1"/>
  <c r="K61" i="1"/>
  <c r="K65" i="1"/>
  <c r="H70" i="1"/>
  <c r="K70" i="1"/>
  <c r="H71" i="1"/>
  <c r="K71" i="1"/>
  <c r="G75" i="1"/>
  <c r="J75" i="1"/>
  <c r="K75" i="1"/>
  <c r="G76" i="1"/>
  <c r="J76" i="1"/>
  <c r="K76" i="1"/>
  <c r="G77" i="1"/>
  <c r="J77" i="1"/>
  <c r="K77" i="1"/>
  <c r="H83" i="1"/>
  <c r="K83" i="1"/>
  <c r="H84" i="1"/>
  <c r="K84" i="1"/>
  <c r="H85" i="1"/>
  <c r="K85" i="1"/>
  <c r="H86" i="1"/>
  <c r="K86" i="1"/>
  <c r="H90" i="1"/>
  <c r="K90" i="1"/>
  <c r="H91" i="1"/>
  <c r="K91" i="1"/>
  <c r="H92" i="1"/>
  <c r="K92" i="1"/>
  <c r="H93" i="1"/>
  <c r="K93" i="1"/>
  <c r="H94" i="1"/>
  <c r="K94" i="1"/>
  <c r="H95" i="1"/>
  <c r="K95" i="1"/>
  <c r="H96" i="1"/>
  <c r="K96" i="1"/>
  <c r="H97" i="1"/>
  <c r="K97" i="1"/>
  <c r="H101" i="1"/>
  <c r="K101" i="1"/>
  <c r="H102" i="1"/>
  <c r="K102" i="1"/>
  <c r="H103" i="1"/>
  <c r="K103" i="1"/>
  <c r="H104" i="1"/>
  <c r="K104" i="1"/>
  <c r="H105" i="1"/>
  <c r="K105" i="1"/>
  <c r="H106" i="1"/>
  <c r="K106" i="1"/>
  <c r="H107" i="1"/>
  <c r="K107" i="1"/>
  <c r="H108" i="1"/>
  <c r="K108" i="1"/>
  <c r="H109" i="1"/>
  <c r="K109" i="1"/>
  <c r="H110" i="1"/>
  <c r="K110" i="1"/>
  <c r="H111" i="1"/>
  <c r="K111" i="1"/>
  <c r="H112" i="1"/>
  <c r="K112" i="1"/>
  <c r="H113" i="1"/>
  <c r="K113" i="1"/>
  <c r="H114" i="1"/>
  <c r="K114" i="1"/>
  <c r="H115" i="1"/>
  <c r="K115" i="1"/>
  <c r="H118" i="1"/>
  <c r="K118" i="1"/>
  <c r="H8" i="1"/>
  <c r="H65" i="1"/>
  <c r="E6" i="1"/>
  <c r="E19" i="1"/>
  <c r="E8" i="1"/>
  <c r="D22" i="1"/>
  <c r="E9" i="1"/>
  <c r="D23" i="1"/>
  <c r="E23" i="1"/>
  <c r="E11" i="1"/>
  <c r="D25" i="1"/>
  <c r="E25" i="1"/>
  <c r="E12" i="1"/>
  <c r="D26" i="1"/>
  <c r="E26" i="1"/>
  <c r="E16" i="1"/>
  <c r="D30" i="1"/>
  <c r="E30" i="1"/>
  <c r="E35" i="1"/>
  <c r="E40" i="1"/>
  <c r="E48" i="1"/>
  <c r="E54" i="1"/>
  <c r="E55" i="1"/>
  <c r="E56" i="1"/>
  <c r="E58" i="1"/>
  <c r="E59" i="1"/>
  <c r="E60" i="1"/>
  <c r="E61" i="1"/>
  <c r="E65" i="1"/>
  <c r="E67" i="1"/>
  <c r="E72" i="1"/>
  <c r="E75" i="1"/>
  <c r="E76" i="1"/>
  <c r="E77" i="1"/>
  <c r="E87" i="1"/>
  <c r="E98" i="1"/>
  <c r="E116" i="1"/>
  <c r="I47" i="1"/>
  <c r="I53" i="1"/>
  <c r="I64" i="1"/>
  <c r="I69" i="1"/>
  <c r="I74" i="1"/>
  <c r="I82" i="1"/>
  <c r="I89" i="1"/>
  <c r="I100" i="1"/>
  <c r="F33" i="1"/>
  <c r="F47" i="1"/>
  <c r="F53" i="1"/>
  <c r="F64" i="1"/>
  <c r="F69" i="1"/>
  <c r="F74" i="1"/>
  <c r="F82" i="1"/>
  <c r="F89" i="1"/>
  <c r="F100" i="1"/>
  <c r="C33" i="1"/>
  <c r="C47" i="1"/>
  <c r="C53" i="1"/>
  <c r="C64" i="1"/>
  <c r="C69" i="1"/>
  <c r="C74" i="1"/>
  <c r="C82" i="1"/>
  <c r="C89" i="1"/>
  <c r="C100" i="1"/>
  <c r="H56" i="1"/>
  <c r="J57" i="1"/>
  <c r="K57" i="1"/>
  <c r="K62" i="1"/>
  <c r="H16" i="1"/>
  <c r="K9" i="1"/>
  <c r="H61" i="1"/>
  <c r="H54" i="1"/>
  <c r="H55" i="1"/>
  <c r="H14" i="1"/>
  <c r="H60" i="1"/>
  <c r="H77" i="1"/>
  <c r="E78" i="1"/>
  <c r="H76" i="1"/>
  <c r="K116" i="1"/>
  <c r="H116" i="1"/>
  <c r="K67" i="1"/>
  <c r="H98" i="1"/>
  <c r="H75" i="1"/>
  <c r="H67" i="1"/>
  <c r="H59" i="1"/>
  <c r="H40" i="1"/>
  <c r="H87" i="1"/>
  <c r="H72" i="1"/>
  <c r="H58" i="1"/>
  <c r="H35" i="1"/>
  <c r="E45" i="1"/>
  <c r="E62" i="1"/>
  <c r="K11" i="1"/>
  <c r="J25" i="1"/>
  <c r="H11" i="1"/>
  <c r="K87" i="1"/>
  <c r="H12" i="1"/>
  <c r="H13" i="1"/>
  <c r="H6" i="1"/>
  <c r="E17" i="1"/>
  <c r="K72" i="1"/>
  <c r="K78" i="1"/>
  <c r="K98" i="1"/>
  <c r="K45" i="1"/>
  <c r="K17" i="1"/>
  <c r="K122" i="1"/>
  <c r="H62" i="1"/>
  <c r="H78" i="1"/>
  <c r="E122" i="1"/>
  <c r="E123" i="1"/>
  <c r="H17" i="1"/>
  <c r="H45" i="1"/>
  <c r="K123" i="1"/>
  <c r="H122" i="1"/>
  <c r="H123" i="1"/>
  <c r="H125" i="1"/>
  <c r="E22" i="1"/>
</calcChain>
</file>

<file path=xl/sharedStrings.xml><?xml version="1.0" encoding="utf-8"?>
<sst xmlns="http://schemas.openxmlformats.org/spreadsheetml/2006/main" count="242" uniqueCount="97">
  <si>
    <t>Staffing</t>
  </si>
  <si>
    <t>No</t>
  </si>
  <si>
    <t>PM</t>
  </si>
  <si>
    <t>PA</t>
  </si>
  <si>
    <t>TOTALS</t>
  </si>
  <si>
    <t>Operational</t>
  </si>
  <si>
    <t>Director's</t>
  </si>
  <si>
    <t>Housing/office</t>
  </si>
  <si>
    <t>Capital purchase</t>
  </si>
  <si>
    <t>Marketing</t>
  </si>
  <si>
    <t>Transport</t>
  </si>
  <si>
    <t>BENEFICIARIES</t>
  </si>
  <si>
    <t>Project Supplies</t>
  </si>
  <si>
    <t>Medical</t>
  </si>
  <si>
    <t>C section</t>
  </si>
  <si>
    <t>Mother &amp; Baby Care</t>
  </si>
  <si>
    <t>Total</t>
  </si>
  <si>
    <t>+5% contingency</t>
  </si>
  <si>
    <t xml:space="preserve">Grand Total </t>
  </si>
  <si>
    <t xml:space="preserve">Drinking water </t>
  </si>
  <si>
    <t xml:space="preserve">Medical Consultations </t>
  </si>
  <si>
    <t xml:space="preserve">Medicine </t>
  </si>
  <si>
    <t xml:space="preserve">House Setup </t>
  </si>
  <si>
    <t xml:space="preserve">Sewing Machine /Hairdressing </t>
  </si>
  <si>
    <t xml:space="preserve">Transportation for Clients </t>
  </si>
  <si>
    <t xml:space="preserve">Staff Retreat </t>
  </si>
  <si>
    <t>Founding director</t>
  </si>
  <si>
    <t>Nurse/Midwife</t>
  </si>
  <si>
    <t>Supervisor</t>
  </si>
  <si>
    <t>Tuk Tuk Driver</t>
  </si>
  <si>
    <t xml:space="preserve"> Counselor</t>
  </si>
  <si>
    <t>Senior Counselor</t>
  </si>
  <si>
    <t xml:space="preserve">Bookkeeper </t>
  </si>
  <si>
    <t>Childcare Workers</t>
  </si>
  <si>
    <t>Cleaner</t>
  </si>
  <si>
    <t>Misc Staff costs and Phone Cards</t>
  </si>
  <si>
    <t>Staff Medical Benefits</t>
  </si>
  <si>
    <t xml:space="preserve">Staff Insurance </t>
  </si>
  <si>
    <t>Tax</t>
  </si>
  <si>
    <t>Financial Audit</t>
  </si>
  <si>
    <t>Evaluation</t>
  </si>
  <si>
    <t>Partnership, Govt. &amp; Prof</t>
  </si>
  <si>
    <t>Post &amp; Courier</t>
  </si>
  <si>
    <t xml:space="preserve">Banking Services </t>
  </si>
  <si>
    <t>Phone Card</t>
  </si>
  <si>
    <t xml:space="preserve">Discretionary Budget </t>
  </si>
  <si>
    <t>Fund Raising Travel</t>
  </si>
  <si>
    <t>Rent (office)</t>
  </si>
  <si>
    <t>Utilities</t>
  </si>
  <si>
    <t>Internet &amp; Cloud storage</t>
  </si>
  <si>
    <t>Maintenance</t>
  </si>
  <si>
    <t xml:space="preserve">Cleaning Supplies </t>
  </si>
  <si>
    <t>Office Supplies and Stationery</t>
  </si>
  <si>
    <t>Brochure</t>
  </si>
  <si>
    <t xml:space="preserve">Campaigns + Promotion </t>
  </si>
  <si>
    <t xml:space="preserve">Tuk Tuk Maintenance </t>
  </si>
  <si>
    <t>Auto Fuel</t>
  </si>
  <si>
    <t xml:space="preserve">Tuk Tuk Rental </t>
  </si>
  <si>
    <t>Translation</t>
  </si>
  <si>
    <t>Poster, Copying</t>
  </si>
  <si>
    <t>Books</t>
  </si>
  <si>
    <t>Training &amp; Education Packs</t>
  </si>
  <si>
    <t xml:space="preserve">Blood Tests/Antenatal Care </t>
  </si>
  <si>
    <t>Ultrasounds</t>
  </si>
  <si>
    <t>Birth &amp; Delivery</t>
  </si>
  <si>
    <t>Contraception</t>
  </si>
  <si>
    <t>Emergency costs</t>
  </si>
  <si>
    <t xml:space="preserve">Clothing, Baby  Nappies </t>
  </si>
  <si>
    <t>Women  Clothing Allowance</t>
  </si>
  <si>
    <t>Bike/ Helmet/Lock</t>
  </si>
  <si>
    <t>Baby Bike Seat /sling/bag</t>
  </si>
  <si>
    <t xml:space="preserve">Bottles, Milk Formula, etc </t>
  </si>
  <si>
    <t>Food Assistance</t>
  </si>
  <si>
    <t>Baby Basket, Chair &amp; Bath</t>
  </si>
  <si>
    <t>Rent Assistance</t>
  </si>
  <si>
    <t xml:space="preserve">Eelectricity and Water </t>
  </si>
  <si>
    <t xml:space="preserve">Baby  Care/Shelter Care </t>
  </si>
  <si>
    <t>Re-integration Cost</t>
  </si>
  <si>
    <t>Vocational Training</t>
  </si>
  <si>
    <t xml:space="preserve">Website </t>
  </si>
  <si>
    <t>2015-2016</t>
  </si>
  <si>
    <t>3 Year Total</t>
  </si>
  <si>
    <t xml:space="preserve">Child Care Services </t>
  </si>
  <si>
    <t>2016-2017</t>
  </si>
  <si>
    <t>2017-2018</t>
  </si>
  <si>
    <t>Mother's Heart 3 Year Projection &amp; Budget 2015-2017</t>
  </si>
  <si>
    <t xml:space="preserve">Hospital Carer </t>
  </si>
  <si>
    <t xml:space="preserve">Staff Training/ Debriefing </t>
  </si>
  <si>
    <t xml:space="preserve">Fridge </t>
  </si>
  <si>
    <t xml:space="preserve">Curtain &amp; Cushion </t>
  </si>
  <si>
    <t xml:space="preserve">Severance Pay </t>
  </si>
  <si>
    <t xml:space="preserve">Manager </t>
  </si>
  <si>
    <t xml:space="preserve">Assistant to Director </t>
  </si>
  <si>
    <t xml:space="preserve">Counselor </t>
  </si>
  <si>
    <t xml:space="preserve">Cleaner </t>
  </si>
  <si>
    <t xml:space="preserve">MH 1 Year Budget 2015-2016 </t>
  </si>
  <si>
    <t xml:space="preserve">Severance Package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</si>
</sst>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]#,##0.00;[Red]\-[$$]#,##0.00"/>
    <numFmt numFmtId="165" formatCode="&quot;$&quot;#,##0.00"/>
  </numFmts>
  <fonts count="35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6"/>
      <name val="Calibri"/>
      <family val="2"/>
    </font>
    <font>
      <sz val="11"/>
      <color indexed="8"/>
      <name val="Arial"/>
      <family val="2"/>
      <charset val="1"/>
    </font>
    <font>
      <b/>
      <sz val="11"/>
      <color indexed="8"/>
      <name val="Arial"/>
      <family val="2"/>
      <charset val="1"/>
    </font>
    <font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u/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name val="Arial"/>
      <family val="2"/>
      <charset val="1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b/>
      <sz val="12"/>
      <name val="Arial"/>
      <family val="2"/>
      <charset val="1"/>
    </font>
    <font>
      <b/>
      <u/>
      <sz val="12"/>
      <color indexed="8"/>
      <name val="Arial"/>
      <family val="2"/>
      <charset val="1"/>
    </font>
    <font>
      <b/>
      <sz val="14"/>
      <color indexed="8"/>
      <name val="Arial"/>
      <family val="2"/>
      <charset val="1"/>
    </font>
  </fonts>
  <fills count="4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38"/>
        <bgColor indexed="57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6"/>
        <bgColor indexed="1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13"/>
      </patternFill>
    </fill>
    <fill>
      <patternFill patternType="solid">
        <fgColor indexed="41"/>
        <bgColor indexed="9"/>
      </patternFill>
    </fill>
    <fill>
      <patternFill patternType="solid">
        <fgColor indexed="23"/>
        <bgColor indexed="55"/>
      </patternFill>
    </fill>
    <fill>
      <patternFill patternType="solid">
        <fgColor indexed="21"/>
        <bgColor indexed="3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57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1BE942"/>
        <bgColor indexed="64"/>
      </patternFill>
    </fill>
    <fill>
      <patternFill patternType="solid">
        <fgColor rgb="FF0070C0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42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1" applyNumberFormat="0" applyAlignment="0" applyProtection="0"/>
    <xf numFmtId="0" fontId="11" fillId="0" borderId="6" applyNumberFormat="0" applyFill="0" applyAlignment="0" applyProtection="0"/>
    <xf numFmtId="0" fontId="12" fillId="22" borderId="0" applyNumberFormat="0" applyBorder="0" applyAlignment="0" applyProtection="0"/>
    <xf numFmtId="0" fontId="25" fillId="23" borderId="7" applyNumberFormat="0" applyAlignment="0" applyProtection="0"/>
    <xf numFmtId="0" fontId="13" fillId="20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325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NumberFormat="1" applyFont="1"/>
    <xf numFmtId="164" fontId="17" fillId="0" borderId="0" xfId="0" applyNumberFormat="1" applyFont="1"/>
    <xf numFmtId="0" fontId="17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19" fillId="0" borderId="0" xfId="0" applyNumberFormat="1" applyFont="1" applyAlignment="1">
      <alignment vertical="top"/>
    </xf>
    <xf numFmtId="164" fontId="19" fillId="0" borderId="0" xfId="0" applyNumberFormat="1" applyFont="1" applyAlignment="1">
      <alignment vertical="top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0" fontId="20" fillId="24" borderId="10" xfId="0" applyFont="1" applyFill="1" applyBorder="1" applyAlignment="1">
      <alignment horizontal="center" vertical="top"/>
    </xf>
    <xf numFmtId="0" fontId="20" fillId="0" borderId="10" xfId="0" applyNumberFormat="1" applyFont="1" applyFill="1" applyBorder="1" applyAlignment="1">
      <alignment horizontal="center" vertical="top"/>
    </xf>
    <xf numFmtId="164" fontId="20" fillId="0" borderId="11" xfId="0" applyNumberFormat="1" applyFont="1" applyFill="1" applyBorder="1" applyAlignment="1">
      <alignment horizontal="center" vertical="top"/>
    </xf>
    <xf numFmtId="164" fontId="20" fillId="0" borderId="12" xfId="0" applyNumberFormat="1" applyFont="1" applyFill="1" applyBorder="1" applyAlignment="1">
      <alignment horizontal="center" vertical="top"/>
    </xf>
    <xf numFmtId="0" fontId="21" fillId="0" borderId="13" xfId="0" applyFont="1" applyFill="1" applyBorder="1" applyAlignment="1">
      <alignment horizontal="center" vertical="top"/>
    </xf>
    <xf numFmtId="0" fontId="21" fillId="0" borderId="14" xfId="0" applyNumberFormat="1" applyFont="1" applyFill="1" applyBorder="1" applyAlignment="1">
      <alignment vertical="top"/>
    </xf>
    <xf numFmtId="0" fontId="21" fillId="0" borderId="0" xfId="0" applyFont="1" applyFill="1" applyAlignment="1">
      <alignment vertical="top"/>
    </xf>
    <xf numFmtId="0" fontId="21" fillId="0" borderId="0" xfId="0" applyFont="1" applyAlignment="1">
      <alignment vertical="top"/>
    </xf>
    <xf numFmtId="0" fontId="21" fillId="0" borderId="14" xfId="0" applyFont="1" applyFill="1" applyBorder="1" applyAlignment="1">
      <alignment horizontal="center" vertical="top"/>
    </xf>
    <xf numFmtId="0" fontId="21" fillId="0" borderId="17" xfId="0" applyNumberFormat="1" applyFont="1" applyFill="1" applyBorder="1" applyAlignment="1">
      <alignment vertical="top"/>
    </xf>
    <xf numFmtId="0" fontId="21" fillId="0" borderId="17" xfId="0" applyFont="1" applyFill="1" applyBorder="1" applyAlignment="1">
      <alignment horizontal="center" vertical="top"/>
    </xf>
    <xf numFmtId="164" fontId="20" fillId="25" borderId="19" xfId="0" applyNumberFormat="1" applyFont="1" applyFill="1" applyBorder="1" applyAlignment="1">
      <alignment horizontal="center" vertical="top"/>
    </xf>
    <xf numFmtId="0" fontId="20" fillId="0" borderId="19" xfId="0" applyNumberFormat="1" applyFont="1" applyFill="1" applyBorder="1" applyAlignment="1">
      <alignment vertical="top"/>
    </xf>
    <xf numFmtId="164" fontId="20" fillId="0" borderId="20" xfId="0" applyNumberFormat="1" applyFont="1" applyFill="1" applyBorder="1" applyAlignment="1">
      <alignment vertical="top"/>
    </xf>
    <xf numFmtId="164" fontId="20" fillId="0" borderId="0" xfId="0" applyNumberFormat="1" applyFont="1" applyFill="1" applyAlignment="1">
      <alignment vertical="top"/>
    </xf>
    <xf numFmtId="0" fontId="20" fillId="0" borderId="22" xfId="0" applyFont="1" applyFill="1" applyBorder="1" applyAlignment="1">
      <alignment horizontal="center" vertical="top"/>
    </xf>
    <xf numFmtId="0" fontId="20" fillId="0" borderId="0" xfId="0" applyFont="1" applyFill="1" applyAlignment="1">
      <alignment vertical="top"/>
    </xf>
    <xf numFmtId="0" fontId="21" fillId="0" borderId="25" xfId="0" applyFont="1" applyFill="1" applyBorder="1" applyAlignment="1">
      <alignment horizontal="center" vertical="top"/>
    </xf>
    <xf numFmtId="0" fontId="21" fillId="0" borderId="27" xfId="0" applyFont="1" applyBorder="1" applyAlignment="1">
      <alignment horizontal="center" vertical="top"/>
    </xf>
    <xf numFmtId="0" fontId="21" fillId="0" borderId="22" xfId="0" applyFont="1" applyFill="1" applyBorder="1" applyAlignment="1">
      <alignment horizontal="center" vertical="top"/>
    </xf>
    <xf numFmtId="0" fontId="20" fillId="24" borderId="28" xfId="0" applyFont="1" applyFill="1" applyBorder="1" applyAlignment="1">
      <alignment horizontal="center" vertical="top"/>
    </xf>
    <xf numFmtId="0" fontId="21" fillId="0" borderId="27" xfId="0" applyFont="1" applyFill="1" applyBorder="1" applyAlignment="1">
      <alignment horizontal="center" vertical="top"/>
    </xf>
    <xf numFmtId="0" fontId="22" fillId="0" borderId="27" xfId="0" applyFont="1" applyFill="1" applyBorder="1" applyAlignment="1">
      <alignment horizontal="center" vertical="top"/>
    </xf>
    <xf numFmtId="0" fontId="22" fillId="0" borderId="0" xfId="0" applyNumberFormat="1" applyFont="1" applyFill="1" applyBorder="1" applyAlignment="1">
      <alignment vertical="top"/>
    </xf>
    <xf numFmtId="164" fontId="22" fillId="0" borderId="0" xfId="0" applyNumberFormat="1" applyFont="1" applyFill="1" applyBorder="1" applyAlignment="1">
      <alignment vertical="top"/>
    </xf>
    <xf numFmtId="0" fontId="19" fillId="0" borderId="0" xfId="0" applyFont="1" applyFill="1" applyAlignment="1">
      <alignment vertical="top"/>
    </xf>
    <xf numFmtId="0" fontId="19" fillId="0" borderId="0" xfId="0" applyFont="1" applyFill="1" applyBorder="1" applyAlignment="1">
      <alignment horizontal="center" vertical="top"/>
    </xf>
    <xf numFmtId="0" fontId="19" fillId="0" borderId="0" xfId="0" applyNumberFormat="1" applyFont="1" applyFill="1" applyBorder="1" applyAlignment="1">
      <alignment vertical="top"/>
    </xf>
    <xf numFmtId="164" fontId="19" fillId="0" borderId="0" xfId="0" applyNumberFormat="1" applyFont="1" applyFill="1" applyBorder="1" applyAlignment="1">
      <alignment vertical="top"/>
    </xf>
    <xf numFmtId="0" fontId="23" fillId="0" borderId="0" xfId="0" applyFont="1" applyFill="1" applyAlignment="1">
      <alignment vertical="top"/>
    </xf>
    <xf numFmtId="0" fontId="20" fillId="0" borderId="10" xfId="0" applyNumberFormat="1" applyFont="1" applyFill="1" applyBorder="1" applyAlignment="1">
      <alignment vertical="top"/>
    </xf>
    <xf numFmtId="0" fontId="22" fillId="0" borderId="22" xfId="0" applyFont="1" applyFill="1" applyBorder="1" applyAlignment="1">
      <alignment horizontal="center" vertical="top"/>
    </xf>
    <xf numFmtId="0" fontId="22" fillId="0" borderId="22" xfId="0" applyNumberFormat="1" applyFont="1" applyFill="1" applyBorder="1" applyAlignment="1">
      <alignment vertical="top"/>
    </xf>
    <xf numFmtId="164" fontId="22" fillId="0" borderId="23" xfId="0" applyNumberFormat="1" applyFont="1" applyFill="1" applyBorder="1" applyAlignment="1">
      <alignment vertical="top"/>
    </xf>
    <xf numFmtId="0" fontId="21" fillId="0" borderId="27" xfId="0" applyNumberFormat="1" applyFont="1" applyFill="1" applyBorder="1" applyAlignment="1">
      <alignment vertical="top"/>
    </xf>
    <xf numFmtId="164" fontId="21" fillId="0" borderId="0" xfId="0" applyNumberFormat="1" applyFont="1" applyFill="1" applyBorder="1" applyAlignment="1">
      <alignment vertical="top"/>
    </xf>
    <xf numFmtId="164" fontId="21" fillId="0" borderId="29" xfId="0" applyNumberFormat="1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21" fillId="0" borderId="0" xfId="0" applyFont="1" applyFill="1"/>
    <xf numFmtId="0" fontId="19" fillId="0" borderId="0" xfId="0" applyFont="1" applyFill="1"/>
    <xf numFmtId="0" fontId="19" fillId="0" borderId="0" xfId="0" applyFont="1"/>
    <xf numFmtId="0" fontId="24" fillId="0" borderId="0" xfId="0" applyNumberFormat="1" applyFont="1"/>
    <xf numFmtId="164" fontId="24" fillId="0" borderId="0" xfId="0" applyNumberFormat="1" applyFont="1"/>
    <xf numFmtId="0" fontId="15" fillId="0" borderId="0" xfId="0" applyFont="1"/>
    <xf numFmtId="164" fontId="20" fillId="0" borderId="0" xfId="0" applyNumberFormat="1" applyFont="1" applyFill="1" applyBorder="1" applyAlignment="1">
      <alignment vertical="top"/>
    </xf>
    <xf numFmtId="0" fontId="21" fillId="0" borderId="34" xfId="0" applyFont="1" applyFill="1" applyBorder="1" applyAlignment="1">
      <alignment horizontal="center" vertical="top"/>
    </xf>
    <xf numFmtId="164" fontId="20" fillId="0" borderId="36" xfId="0" applyNumberFormat="1" applyFont="1" applyFill="1" applyBorder="1" applyAlignment="1">
      <alignment vertical="top"/>
    </xf>
    <xf numFmtId="0" fontId="20" fillId="0" borderId="35" xfId="0" applyNumberFormat="1" applyFont="1" applyFill="1" applyBorder="1" applyAlignment="1">
      <alignment vertical="top"/>
    </xf>
    <xf numFmtId="0" fontId="20" fillId="24" borderId="37" xfId="0" applyFont="1" applyFill="1" applyBorder="1" applyAlignment="1">
      <alignment horizontal="center" vertical="top"/>
    </xf>
    <xf numFmtId="0" fontId="21" fillId="0" borderId="32" xfId="0" applyFont="1" applyFill="1" applyBorder="1" applyAlignment="1">
      <alignment horizontal="center" vertical="top"/>
    </xf>
    <xf numFmtId="164" fontId="21" fillId="0" borderId="32" xfId="0" applyNumberFormat="1" applyFont="1" applyFill="1" applyBorder="1" applyAlignment="1">
      <alignment vertical="top"/>
    </xf>
    <xf numFmtId="0" fontId="21" fillId="0" borderId="32" xfId="0" applyNumberFormat="1" applyFont="1" applyFill="1" applyBorder="1" applyAlignment="1">
      <alignment vertical="top"/>
    </xf>
    <xf numFmtId="164" fontId="20" fillId="0" borderId="32" xfId="0" applyNumberFormat="1" applyFont="1" applyFill="1" applyBorder="1" applyAlignment="1">
      <alignment vertical="top"/>
    </xf>
    <xf numFmtId="0" fontId="20" fillId="0" borderId="32" xfId="0" applyNumberFormat="1" applyFont="1" applyFill="1" applyBorder="1" applyAlignment="1">
      <alignment vertical="top"/>
    </xf>
    <xf numFmtId="164" fontId="20" fillId="25" borderId="27" xfId="0" applyNumberFormat="1" applyFont="1" applyFill="1" applyBorder="1" applyAlignment="1">
      <alignment horizontal="center" vertical="top"/>
    </xf>
    <xf numFmtId="0" fontId="20" fillId="0" borderId="27" xfId="0" applyNumberFormat="1" applyFont="1" applyFill="1" applyBorder="1" applyAlignment="1">
      <alignment vertical="top"/>
    </xf>
    <xf numFmtId="164" fontId="20" fillId="0" borderId="29" xfId="0" applyNumberFormat="1" applyFont="1" applyFill="1" applyBorder="1" applyAlignment="1">
      <alignment vertical="top"/>
    </xf>
    <xf numFmtId="0" fontId="23" fillId="0" borderId="32" xfId="0" applyFont="1" applyBorder="1" applyAlignment="1">
      <alignment horizontal="center"/>
    </xf>
    <xf numFmtId="0" fontId="20" fillId="0" borderId="32" xfId="0" applyFont="1" applyFill="1" applyBorder="1" applyAlignment="1">
      <alignment vertical="top"/>
    </xf>
    <xf numFmtId="0" fontId="21" fillId="0" borderId="32" xfId="0" applyFont="1" applyFill="1" applyBorder="1" applyAlignment="1">
      <alignment vertical="top"/>
    </xf>
    <xf numFmtId="0" fontId="21" fillId="0" borderId="39" xfId="0" applyFont="1" applyFill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0" fillId="0" borderId="32" xfId="0" applyNumberFormat="1" applyFont="1" applyFill="1" applyBorder="1" applyAlignment="1">
      <alignment horizontal="right" vertical="top"/>
    </xf>
    <xf numFmtId="164" fontId="20" fillId="0" borderId="32" xfId="0" applyNumberFormat="1" applyFont="1" applyFill="1" applyBorder="1" applyAlignment="1">
      <alignment horizontal="right" vertical="top"/>
    </xf>
    <xf numFmtId="0" fontId="20" fillId="0" borderId="33" xfId="0" applyNumberFormat="1" applyFont="1" applyBorder="1" applyAlignment="1">
      <alignment vertical="top"/>
    </xf>
    <xf numFmtId="164" fontId="20" fillId="0" borderId="41" xfId="0" applyNumberFormat="1" applyFont="1" applyBorder="1" applyAlignment="1">
      <alignment vertical="top"/>
    </xf>
    <xf numFmtId="164" fontId="20" fillId="0" borderId="42" xfId="0" applyNumberFormat="1" applyFont="1" applyBorder="1" applyAlignment="1">
      <alignment vertical="top"/>
    </xf>
    <xf numFmtId="0" fontId="20" fillId="0" borderId="32" xfId="0" applyNumberFormat="1" applyFont="1" applyBorder="1" applyAlignment="1">
      <alignment vertical="top"/>
    </xf>
    <xf numFmtId="164" fontId="20" fillId="0" borderId="32" xfId="0" applyNumberFormat="1" applyFont="1" applyBorder="1" applyAlignment="1">
      <alignment vertical="top"/>
    </xf>
    <xf numFmtId="164" fontId="21" fillId="0" borderId="43" xfId="0" applyNumberFormat="1" applyFont="1" applyFill="1" applyBorder="1" applyAlignment="1">
      <alignment vertical="top"/>
    </xf>
    <xf numFmtId="164" fontId="21" fillId="0" borderId="44" xfId="0" applyNumberFormat="1" applyFont="1" applyFill="1" applyBorder="1" applyAlignment="1">
      <alignment vertical="top"/>
    </xf>
    <xf numFmtId="164" fontId="20" fillId="0" borderId="40" xfId="0" applyNumberFormat="1" applyFont="1" applyFill="1" applyBorder="1" applyAlignment="1">
      <alignment vertical="top"/>
    </xf>
    <xf numFmtId="164" fontId="22" fillId="0" borderId="32" xfId="0" applyNumberFormat="1" applyFont="1" applyFill="1" applyBorder="1" applyAlignment="1">
      <alignment vertical="top"/>
    </xf>
    <xf numFmtId="0" fontId="22" fillId="0" borderId="32" xfId="0" applyNumberFormat="1" applyFont="1" applyFill="1" applyBorder="1" applyAlignment="1">
      <alignment vertical="top"/>
    </xf>
    <xf numFmtId="164" fontId="23" fillId="0" borderId="19" xfId="0" applyNumberFormat="1" applyFont="1" applyFill="1" applyBorder="1" applyAlignment="1">
      <alignment horizontal="center" vertical="center"/>
    </xf>
    <xf numFmtId="164" fontId="23" fillId="0" borderId="20" xfId="0" applyNumberFormat="1" applyFont="1" applyFill="1" applyBorder="1" applyAlignment="1">
      <alignment horizontal="center" vertical="center"/>
    </xf>
    <xf numFmtId="164" fontId="20" fillId="0" borderId="45" xfId="0" applyNumberFormat="1" applyFont="1" applyFill="1" applyBorder="1" applyAlignment="1">
      <alignment vertical="top"/>
    </xf>
    <xf numFmtId="164" fontId="21" fillId="0" borderId="39" xfId="0" applyNumberFormat="1" applyFont="1" applyFill="1" applyBorder="1" applyAlignment="1">
      <alignment vertical="top"/>
    </xf>
    <xf numFmtId="164" fontId="23" fillId="0" borderId="19" xfId="0" applyNumberFormat="1" applyFont="1" applyBorder="1" applyAlignment="1">
      <alignment horizontal="center" vertical="center"/>
    </xf>
    <xf numFmtId="0" fontId="21" fillId="0" borderId="39" xfId="0" applyFont="1" applyFill="1" applyBorder="1" applyAlignment="1">
      <alignment vertical="top"/>
    </xf>
    <xf numFmtId="0" fontId="20" fillId="0" borderId="39" xfId="0" applyFont="1" applyFill="1" applyBorder="1" applyAlignment="1">
      <alignment vertical="top"/>
    </xf>
    <xf numFmtId="0" fontId="17" fillId="0" borderId="0" xfId="0" applyNumberFormat="1" applyFont="1" applyBorder="1"/>
    <xf numFmtId="0" fontId="18" fillId="28" borderId="46" xfId="0" applyNumberFormat="1" applyFont="1" applyFill="1" applyBorder="1" applyAlignment="1">
      <alignment horizontal="right" vertical="center"/>
    </xf>
    <xf numFmtId="0" fontId="18" fillId="28" borderId="20" xfId="0" applyNumberFormat="1" applyFont="1" applyFill="1" applyBorder="1" applyAlignment="1">
      <alignment horizontal="right" vertical="center"/>
    </xf>
    <xf numFmtId="164" fontId="20" fillId="0" borderId="47" xfId="0" applyNumberFormat="1" applyFont="1" applyFill="1" applyBorder="1" applyAlignment="1">
      <alignment vertical="top"/>
    </xf>
    <xf numFmtId="0" fontId="20" fillId="0" borderId="47" xfId="0" applyNumberFormat="1" applyFont="1" applyFill="1" applyBorder="1" applyAlignment="1">
      <alignment vertical="top"/>
    </xf>
    <xf numFmtId="0" fontId="20" fillId="0" borderId="0" xfId="0" applyNumberFormat="1" applyFont="1" applyFill="1" applyBorder="1" applyAlignment="1">
      <alignment vertical="top"/>
    </xf>
    <xf numFmtId="0" fontId="21" fillId="0" borderId="43" xfId="0" applyNumberFormat="1" applyFont="1" applyFill="1" applyBorder="1" applyAlignment="1">
      <alignment vertical="top"/>
    </xf>
    <xf numFmtId="164" fontId="20" fillId="0" borderId="19" xfId="0" applyNumberFormat="1" applyFont="1" applyFill="1" applyBorder="1" applyAlignment="1">
      <alignment horizontal="center" vertical="top"/>
    </xf>
    <xf numFmtId="164" fontId="21" fillId="0" borderId="15" xfId="0" applyNumberFormat="1" applyFont="1" applyFill="1" applyBorder="1" applyAlignment="1">
      <alignment vertical="top"/>
    </xf>
    <xf numFmtId="164" fontId="21" fillId="0" borderId="26" xfId="0" applyNumberFormat="1" applyFont="1" applyFill="1" applyBorder="1" applyAlignment="1">
      <alignment vertical="top"/>
    </xf>
    <xf numFmtId="164" fontId="21" fillId="0" borderId="18" xfId="0" applyNumberFormat="1" applyFont="1" applyFill="1" applyBorder="1" applyAlignment="1">
      <alignment vertical="top"/>
    </xf>
    <xf numFmtId="164" fontId="20" fillId="0" borderId="32" xfId="0" applyNumberFormat="1" applyFont="1" applyFill="1" applyBorder="1" applyAlignment="1">
      <alignment horizontal="center" vertical="top"/>
    </xf>
    <xf numFmtId="0" fontId="20" fillId="0" borderId="48" xfId="0" applyNumberFormat="1" applyFont="1" applyFill="1" applyBorder="1" applyAlignment="1">
      <alignment vertical="top"/>
    </xf>
    <xf numFmtId="164" fontId="20" fillId="0" borderId="49" xfId="0" applyNumberFormat="1" applyFont="1" applyFill="1" applyBorder="1" applyAlignment="1">
      <alignment vertical="top"/>
    </xf>
    <xf numFmtId="164" fontId="21" fillId="0" borderId="32" xfId="0" applyNumberFormat="1" applyFont="1" applyFill="1" applyBorder="1" applyAlignment="1">
      <alignment horizontal="right" vertical="top"/>
    </xf>
    <xf numFmtId="0" fontId="20" fillId="0" borderId="33" xfId="0" applyNumberFormat="1" applyFont="1" applyFill="1" applyBorder="1" applyAlignment="1">
      <alignment vertical="top"/>
    </xf>
    <xf numFmtId="164" fontId="20" fillId="0" borderId="41" xfId="0" applyNumberFormat="1" applyFont="1" applyFill="1" applyBorder="1" applyAlignment="1">
      <alignment vertical="top"/>
    </xf>
    <xf numFmtId="164" fontId="20" fillId="0" borderId="42" xfId="0" applyNumberFormat="1" applyFont="1" applyFill="1" applyBorder="1" applyAlignment="1">
      <alignment vertical="top"/>
    </xf>
    <xf numFmtId="0" fontId="21" fillId="0" borderId="32" xfId="0" applyNumberFormat="1" applyFont="1" applyFill="1" applyBorder="1" applyAlignment="1">
      <alignment horizontal="right" vertical="top"/>
    </xf>
    <xf numFmtId="164" fontId="21" fillId="0" borderId="16" xfId="0" applyNumberFormat="1" applyFont="1" applyFill="1" applyBorder="1" applyAlignment="1">
      <alignment vertical="top"/>
    </xf>
    <xf numFmtId="0" fontId="20" fillId="0" borderId="32" xfId="0" applyFont="1" applyBorder="1" applyAlignment="1">
      <alignment horizontal="center" vertical="top"/>
    </xf>
    <xf numFmtId="0" fontId="21" fillId="0" borderId="32" xfId="0" applyFont="1" applyBorder="1" applyAlignment="1">
      <alignment vertical="top"/>
    </xf>
    <xf numFmtId="164" fontId="20" fillId="0" borderId="39" xfId="0" applyNumberFormat="1" applyFont="1" applyFill="1" applyBorder="1" applyAlignment="1">
      <alignment vertical="top"/>
    </xf>
    <xf numFmtId="164" fontId="21" fillId="0" borderId="39" xfId="0" applyNumberFormat="1" applyFont="1" applyFill="1" applyBorder="1" applyAlignment="1">
      <alignment horizontal="right" vertical="top"/>
    </xf>
    <xf numFmtId="164" fontId="20" fillId="0" borderId="39" xfId="0" applyNumberFormat="1" applyFont="1" applyFill="1" applyBorder="1" applyAlignment="1">
      <alignment horizontal="right" vertical="top"/>
    </xf>
    <xf numFmtId="164" fontId="20" fillId="0" borderId="39" xfId="0" applyNumberFormat="1" applyFont="1" applyBorder="1" applyAlignment="1">
      <alignment vertical="top"/>
    </xf>
    <xf numFmtId="0" fontId="23" fillId="0" borderId="49" xfId="0" applyFont="1" applyFill="1" applyBorder="1" applyAlignment="1">
      <alignment vertical="top"/>
    </xf>
    <xf numFmtId="164" fontId="22" fillId="0" borderId="39" xfId="0" applyNumberFormat="1" applyFont="1" applyFill="1" applyBorder="1" applyAlignment="1">
      <alignment vertical="top"/>
    </xf>
    <xf numFmtId="0" fontId="21" fillId="0" borderId="51" xfId="0" applyFont="1" applyFill="1" applyBorder="1" applyAlignment="1">
      <alignment vertical="top"/>
    </xf>
    <xf numFmtId="164" fontId="18" fillId="28" borderId="20" xfId="0" applyNumberFormat="1" applyFont="1" applyFill="1" applyBorder="1" applyAlignment="1">
      <alignment horizontal="center" vertical="center"/>
    </xf>
    <xf numFmtId="0" fontId="19" fillId="0" borderId="32" xfId="0" applyNumberFormat="1" applyFont="1" applyFill="1" applyBorder="1" applyAlignment="1">
      <alignment vertical="top"/>
    </xf>
    <xf numFmtId="164" fontId="19" fillId="0" borderId="32" xfId="0" applyNumberFormat="1" applyFont="1" applyFill="1" applyBorder="1" applyAlignment="1">
      <alignment vertical="top"/>
    </xf>
    <xf numFmtId="0" fontId="23" fillId="0" borderId="32" xfId="0" applyFont="1" applyFill="1" applyBorder="1" applyAlignment="1">
      <alignment vertical="top"/>
    </xf>
    <xf numFmtId="0" fontId="21" fillId="0" borderId="58" xfId="0" applyFont="1" applyFill="1" applyBorder="1" applyAlignment="1">
      <alignment horizontal="center" vertical="top"/>
    </xf>
    <xf numFmtId="0" fontId="20" fillId="34" borderId="24" xfId="0" applyFont="1" applyFill="1" applyBorder="1" applyAlignment="1">
      <alignment horizontal="center" vertical="top"/>
    </xf>
    <xf numFmtId="0" fontId="20" fillId="34" borderId="32" xfId="0" applyFont="1" applyFill="1" applyBorder="1" applyAlignment="1">
      <alignment horizontal="center" vertical="top"/>
    </xf>
    <xf numFmtId="0" fontId="20" fillId="34" borderId="28" xfId="0" applyFont="1" applyFill="1" applyBorder="1" applyAlignment="1">
      <alignment horizontal="center" vertical="top"/>
    </xf>
    <xf numFmtId="165" fontId="21" fillId="0" borderId="32" xfId="0" applyNumberFormat="1" applyFont="1" applyFill="1" applyBorder="1" applyAlignment="1">
      <alignment vertical="top"/>
    </xf>
    <xf numFmtId="165" fontId="21" fillId="0" borderId="32" xfId="0" applyNumberFormat="1" applyFont="1" applyBorder="1" applyAlignment="1">
      <alignment vertical="top"/>
    </xf>
    <xf numFmtId="165" fontId="26" fillId="0" borderId="32" xfId="0" applyNumberFormat="1" applyFont="1" applyBorder="1" applyAlignment="1">
      <alignment vertical="top"/>
    </xf>
    <xf numFmtId="164" fontId="20" fillId="0" borderId="40" xfId="0" applyNumberFormat="1" applyFont="1" applyFill="1" applyBorder="1" applyAlignment="1">
      <alignment horizontal="center" vertical="top"/>
    </xf>
    <xf numFmtId="165" fontId="20" fillId="0" borderId="32" xfId="0" applyNumberFormat="1" applyFont="1" applyFill="1" applyBorder="1" applyAlignment="1">
      <alignment vertical="top"/>
    </xf>
    <xf numFmtId="0" fontId="28" fillId="0" borderId="32" xfId="0" applyFont="1" applyFill="1" applyBorder="1" applyAlignment="1">
      <alignment vertical="top"/>
    </xf>
    <xf numFmtId="165" fontId="28" fillId="0" borderId="32" xfId="0" applyNumberFormat="1" applyFont="1" applyFill="1" applyBorder="1" applyAlignment="1">
      <alignment vertical="top"/>
    </xf>
    <xf numFmtId="0" fontId="28" fillId="0" borderId="32" xfId="0" applyFont="1" applyBorder="1" applyAlignment="1">
      <alignment vertical="top"/>
    </xf>
    <xf numFmtId="165" fontId="26" fillId="0" borderId="32" xfId="0" applyNumberFormat="1" applyFont="1" applyFill="1" applyBorder="1" applyAlignment="1">
      <alignment vertical="top"/>
    </xf>
    <xf numFmtId="165" fontId="23" fillId="0" borderId="32" xfId="0" applyNumberFormat="1" applyFont="1" applyFill="1" applyBorder="1" applyAlignment="1">
      <alignment vertical="top"/>
    </xf>
    <xf numFmtId="165" fontId="23" fillId="36" borderId="32" xfId="0" applyNumberFormat="1" applyFont="1" applyFill="1" applyBorder="1" applyAlignment="1">
      <alignment vertical="top"/>
    </xf>
    <xf numFmtId="0" fontId="23" fillId="0" borderId="33" xfId="0" applyNumberFormat="1" applyFont="1" applyFill="1" applyBorder="1" applyAlignment="1">
      <alignment horizontal="center"/>
    </xf>
    <xf numFmtId="0" fontId="23" fillId="24" borderId="32" xfId="0" applyFont="1" applyFill="1" applyBorder="1" applyAlignment="1">
      <alignment horizontal="center"/>
    </xf>
    <xf numFmtId="164" fontId="21" fillId="0" borderId="50" xfId="0" applyNumberFormat="1" applyFont="1" applyFill="1" applyBorder="1" applyAlignment="1">
      <alignment vertical="top"/>
    </xf>
    <xf numFmtId="0" fontId="23" fillId="35" borderId="56" xfId="0" applyFont="1" applyFill="1" applyBorder="1" applyAlignment="1">
      <alignment horizontal="right" vertical="top"/>
    </xf>
    <xf numFmtId="0" fontId="26" fillId="37" borderId="39" xfId="0" applyFont="1" applyFill="1" applyBorder="1" applyAlignment="1">
      <alignment horizontal="center" vertical="top"/>
    </xf>
    <xf numFmtId="165" fontId="20" fillId="0" borderId="51" xfId="0" applyNumberFormat="1" applyFont="1" applyFill="1" applyBorder="1" applyAlignment="1">
      <alignment vertical="top"/>
    </xf>
    <xf numFmtId="164" fontId="23" fillId="0" borderId="53" xfId="0" applyNumberFormat="1" applyFont="1" applyFill="1" applyBorder="1" applyAlignment="1">
      <alignment horizontal="right" vertical="center"/>
    </xf>
    <xf numFmtId="164" fontId="23" fillId="0" borderId="53" xfId="0" applyNumberFormat="1" applyFont="1" applyBorder="1" applyAlignment="1">
      <alignment horizontal="right" vertical="center"/>
    </xf>
    <xf numFmtId="164" fontId="23" fillId="29" borderId="54" xfId="0" applyNumberFormat="1" applyFont="1" applyFill="1" applyBorder="1" applyAlignment="1">
      <alignment horizontal="right" vertical="center"/>
    </xf>
    <xf numFmtId="0" fontId="23" fillId="26" borderId="21" xfId="0" applyNumberFormat="1" applyFont="1" applyFill="1" applyBorder="1" applyAlignment="1">
      <alignment horizontal="right"/>
    </xf>
    <xf numFmtId="164" fontId="23" fillId="0" borderId="21" xfId="0" applyNumberFormat="1" applyFont="1" applyFill="1" applyBorder="1" applyAlignment="1">
      <alignment horizontal="right" vertical="center"/>
    </xf>
    <xf numFmtId="164" fontId="23" fillId="0" borderId="21" xfId="0" applyNumberFormat="1" applyFont="1" applyBorder="1" applyAlignment="1">
      <alignment horizontal="right" vertical="center"/>
    </xf>
    <xf numFmtId="164" fontId="23" fillId="10" borderId="21" xfId="0" applyNumberFormat="1" applyFont="1" applyFill="1" applyBorder="1" applyAlignment="1">
      <alignment horizontal="right" vertical="center"/>
    </xf>
    <xf numFmtId="0" fontId="23" fillId="27" borderId="52" xfId="0" applyNumberFormat="1" applyFont="1" applyFill="1" applyBorder="1" applyAlignment="1">
      <alignment horizontal="right" vertical="center"/>
    </xf>
    <xf numFmtId="0" fontId="20" fillId="0" borderId="32" xfId="0" applyFont="1" applyFill="1" applyBorder="1" applyAlignment="1">
      <alignment horizontal="center" vertical="top"/>
    </xf>
    <xf numFmtId="0" fontId="23" fillId="0" borderId="32" xfId="0" applyFont="1" applyFill="1" applyBorder="1" applyAlignment="1">
      <alignment horizontal="right" vertical="top"/>
    </xf>
    <xf numFmtId="0" fontId="23" fillId="0" borderId="20" xfId="0" applyNumberFormat="1" applyFont="1" applyFill="1" applyBorder="1" applyAlignment="1">
      <alignment horizontal="center" vertical="center"/>
    </xf>
    <xf numFmtId="0" fontId="20" fillId="0" borderId="24" xfId="0" applyNumberFormat="1" applyFont="1" applyFill="1" applyBorder="1" applyAlignment="1">
      <alignment vertical="top"/>
    </xf>
    <xf numFmtId="164" fontId="20" fillId="0" borderId="57" xfId="0" applyNumberFormat="1" applyFont="1" applyFill="1" applyBorder="1" applyAlignment="1">
      <alignment vertical="top"/>
    </xf>
    <xf numFmtId="0" fontId="21" fillId="0" borderId="59" xfId="0" applyFont="1" applyBorder="1" applyAlignment="1">
      <alignment vertical="top"/>
    </xf>
    <xf numFmtId="164" fontId="20" fillId="0" borderId="60" xfId="0" applyNumberFormat="1" applyFont="1" applyFill="1" applyBorder="1" applyAlignment="1">
      <alignment vertical="top"/>
    </xf>
    <xf numFmtId="0" fontId="20" fillId="0" borderId="27" xfId="0" applyFont="1" applyFill="1" applyBorder="1" applyAlignment="1">
      <alignment horizontal="center" vertical="top"/>
    </xf>
    <xf numFmtId="164" fontId="20" fillId="38" borderId="27" xfId="0" applyNumberFormat="1" applyFont="1" applyFill="1" applyBorder="1" applyAlignment="1">
      <alignment horizontal="center" vertical="top"/>
    </xf>
    <xf numFmtId="0" fontId="28" fillId="0" borderId="32" xfId="0" applyNumberFormat="1" applyFont="1" applyFill="1" applyBorder="1" applyAlignment="1">
      <alignment vertical="top"/>
    </xf>
    <xf numFmtId="164" fontId="28" fillId="0" borderId="32" xfId="0" applyNumberFormat="1" applyFont="1" applyFill="1" applyBorder="1" applyAlignment="1">
      <alignment vertical="top"/>
    </xf>
    <xf numFmtId="0" fontId="20" fillId="0" borderId="61" xfId="0" applyNumberFormat="1" applyFont="1" applyFill="1" applyBorder="1" applyAlignment="1">
      <alignment vertical="top"/>
    </xf>
    <xf numFmtId="164" fontId="20" fillId="0" borderId="61" xfId="0" applyNumberFormat="1" applyFont="1" applyFill="1" applyBorder="1" applyAlignment="1">
      <alignment vertical="top"/>
    </xf>
    <xf numFmtId="0" fontId="23" fillId="0" borderId="49" xfId="0" applyFont="1" applyFill="1" applyBorder="1" applyAlignment="1">
      <alignment horizontal="center" vertical="top"/>
    </xf>
    <xf numFmtId="164" fontId="20" fillId="0" borderId="59" xfId="0" applyNumberFormat="1" applyFont="1" applyFill="1" applyBorder="1" applyAlignment="1">
      <alignment horizontal="center" vertical="top"/>
    </xf>
    <xf numFmtId="164" fontId="20" fillId="25" borderId="61" xfId="0" applyNumberFormat="1" applyFont="1" applyFill="1" applyBorder="1" applyAlignment="1">
      <alignment horizontal="center" vertical="top"/>
    </xf>
    <xf numFmtId="0" fontId="23" fillId="0" borderId="62" xfId="0" applyFont="1" applyFill="1" applyBorder="1" applyAlignment="1">
      <alignment horizontal="center" vertical="top"/>
    </xf>
    <xf numFmtId="0" fontId="23" fillId="0" borderId="63" xfId="0" applyFont="1" applyFill="1" applyBorder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30" fillId="24" borderId="10" xfId="0" applyFont="1" applyFill="1" applyBorder="1" applyAlignment="1">
      <alignment horizontal="center" vertical="top"/>
    </xf>
    <xf numFmtId="0" fontId="30" fillId="0" borderId="10" xfId="0" applyNumberFormat="1" applyFont="1" applyFill="1" applyBorder="1" applyAlignment="1">
      <alignment horizontal="center" vertical="top"/>
    </xf>
    <xf numFmtId="164" fontId="30" fillId="0" borderId="11" xfId="0" applyNumberFormat="1" applyFont="1" applyFill="1" applyBorder="1" applyAlignment="1">
      <alignment horizontal="center" vertical="top"/>
    </xf>
    <xf numFmtId="164" fontId="30" fillId="0" borderId="12" xfId="0" applyNumberFormat="1" applyFont="1" applyFill="1" applyBorder="1" applyAlignment="1">
      <alignment horizontal="center" vertical="top"/>
    </xf>
    <xf numFmtId="0" fontId="31" fillId="0" borderId="13" xfId="0" applyFont="1" applyFill="1" applyBorder="1" applyAlignment="1">
      <alignment horizontal="center" vertical="top"/>
    </xf>
    <xf numFmtId="0" fontId="31" fillId="0" borderId="14" xfId="0" applyNumberFormat="1" applyFont="1" applyFill="1" applyBorder="1" applyAlignment="1">
      <alignment vertical="top"/>
    </xf>
    <xf numFmtId="164" fontId="31" fillId="0" borderId="15" xfId="0" applyNumberFormat="1" applyFont="1" applyFill="1" applyBorder="1" applyAlignment="1">
      <alignment vertical="top"/>
    </xf>
    <xf numFmtId="164" fontId="31" fillId="0" borderId="16" xfId="0" applyNumberFormat="1" applyFont="1" applyFill="1" applyBorder="1" applyAlignment="1">
      <alignment vertical="top"/>
    </xf>
    <xf numFmtId="0" fontId="31" fillId="0" borderId="14" xfId="0" applyFont="1" applyFill="1" applyBorder="1" applyAlignment="1">
      <alignment horizontal="center" vertical="top"/>
    </xf>
    <xf numFmtId="0" fontId="31" fillId="0" borderId="17" xfId="0" applyFont="1" applyFill="1" applyBorder="1" applyAlignment="1">
      <alignment horizontal="center" vertical="top"/>
    </xf>
    <xf numFmtId="0" fontId="31" fillId="0" borderId="17" xfId="0" applyNumberFormat="1" applyFont="1" applyFill="1" applyBorder="1" applyAlignment="1">
      <alignment vertical="top"/>
    </xf>
    <xf numFmtId="164" fontId="30" fillId="0" borderId="19" xfId="0" applyNumberFormat="1" applyFont="1" applyFill="1" applyBorder="1" applyAlignment="1">
      <alignment horizontal="center" vertical="top"/>
    </xf>
    <xf numFmtId="0" fontId="30" fillId="0" borderId="24" xfId="0" applyNumberFormat="1" applyFont="1" applyFill="1" applyBorder="1" applyAlignment="1">
      <alignment vertical="top"/>
    </xf>
    <xf numFmtId="164" fontId="30" fillId="0" borderId="47" xfId="0" applyNumberFormat="1" applyFont="1" applyFill="1" applyBorder="1" applyAlignment="1">
      <alignment vertical="top"/>
    </xf>
    <xf numFmtId="164" fontId="30" fillId="0" borderId="57" xfId="0" applyNumberFormat="1" applyFont="1" applyFill="1" applyBorder="1" applyAlignment="1">
      <alignment vertical="top"/>
    </xf>
    <xf numFmtId="164" fontId="30" fillId="38" borderId="27" xfId="0" applyNumberFormat="1" applyFont="1" applyFill="1" applyBorder="1" applyAlignment="1">
      <alignment horizontal="center" vertical="top"/>
    </xf>
    <xf numFmtId="0" fontId="30" fillId="0" borderId="32" xfId="0" applyNumberFormat="1" applyFont="1" applyFill="1" applyBorder="1" applyAlignment="1">
      <alignment vertical="top"/>
    </xf>
    <xf numFmtId="164" fontId="30" fillId="0" borderId="32" xfId="0" applyNumberFormat="1" applyFont="1" applyFill="1" applyBorder="1" applyAlignment="1">
      <alignment horizontal="center" vertical="top"/>
    </xf>
    <xf numFmtId="0" fontId="31" fillId="0" borderId="32" xfId="0" applyNumberFormat="1" applyFont="1" applyFill="1" applyBorder="1" applyAlignment="1">
      <alignment vertical="top"/>
    </xf>
    <xf numFmtId="164" fontId="31" fillId="0" borderId="32" xfId="0" applyNumberFormat="1" applyFont="1" applyFill="1" applyBorder="1" applyAlignment="1">
      <alignment vertical="top"/>
    </xf>
    <xf numFmtId="164" fontId="30" fillId="0" borderId="32" xfId="0" applyNumberFormat="1" applyFont="1" applyFill="1" applyBorder="1" applyAlignment="1">
      <alignment vertical="top"/>
    </xf>
    <xf numFmtId="0" fontId="30" fillId="0" borderId="27" xfId="0" applyFont="1" applyFill="1" applyBorder="1" applyAlignment="1">
      <alignment horizontal="center" vertical="top"/>
    </xf>
    <xf numFmtId="0" fontId="30" fillId="0" borderId="27" xfId="0" applyNumberFormat="1" applyFont="1" applyFill="1" applyBorder="1" applyAlignment="1">
      <alignment vertical="top"/>
    </xf>
    <xf numFmtId="164" fontId="30" fillId="0" borderId="0" xfId="0" applyNumberFormat="1" applyFont="1" applyFill="1" applyBorder="1" applyAlignment="1">
      <alignment vertical="top"/>
    </xf>
    <xf numFmtId="0" fontId="30" fillId="34" borderId="24" xfId="0" applyFont="1" applyFill="1" applyBorder="1" applyAlignment="1">
      <alignment horizontal="center" vertical="top"/>
    </xf>
    <xf numFmtId="0" fontId="31" fillId="0" borderId="32" xfId="0" applyFont="1" applyFill="1" applyBorder="1" applyAlignment="1">
      <alignment horizontal="center" vertical="top"/>
    </xf>
    <xf numFmtId="0" fontId="31" fillId="0" borderId="27" xfId="0" applyFont="1" applyFill="1" applyBorder="1" applyAlignment="1">
      <alignment horizontal="center" vertical="top"/>
    </xf>
    <xf numFmtId="0" fontId="31" fillId="0" borderId="22" xfId="0" applyFont="1" applyFill="1" applyBorder="1" applyAlignment="1">
      <alignment horizontal="center" vertical="top"/>
    </xf>
    <xf numFmtId="164" fontId="30" fillId="0" borderId="29" xfId="0" applyNumberFormat="1" applyFont="1" applyFill="1" applyBorder="1" applyAlignment="1">
      <alignment vertical="top"/>
    </xf>
    <xf numFmtId="0" fontId="30" fillId="34" borderId="32" xfId="0" applyFont="1" applyFill="1" applyBorder="1" applyAlignment="1">
      <alignment horizontal="center" vertical="top"/>
    </xf>
    <xf numFmtId="0" fontId="31" fillId="0" borderId="58" xfId="0" applyFont="1" applyFill="1" applyBorder="1" applyAlignment="1">
      <alignment horizontal="center" vertical="top"/>
    </xf>
    <xf numFmtId="0" fontId="31" fillId="0" borderId="32" xfId="0" applyNumberFormat="1" applyFont="1" applyFill="1" applyBorder="1" applyAlignment="1">
      <alignment horizontal="right" vertical="top"/>
    </xf>
    <xf numFmtId="164" fontId="31" fillId="0" borderId="32" xfId="0" applyNumberFormat="1" applyFont="1" applyFill="1" applyBorder="1" applyAlignment="1">
      <alignment horizontal="right" vertical="top"/>
    </xf>
    <xf numFmtId="164" fontId="30" fillId="25" borderId="19" xfId="0" applyNumberFormat="1" applyFont="1" applyFill="1" applyBorder="1" applyAlignment="1">
      <alignment horizontal="center" vertical="top"/>
    </xf>
    <xf numFmtId="0" fontId="30" fillId="0" borderId="32" xfId="0" applyNumberFormat="1" applyFont="1" applyFill="1" applyBorder="1" applyAlignment="1">
      <alignment horizontal="right" vertical="top"/>
    </xf>
    <xf numFmtId="164" fontId="30" fillId="0" borderId="32" xfId="0" applyNumberFormat="1" applyFont="1" applyFill="1" applyBorder="1" applyAlignment="1">
      <alignment horizontal="right" vertical="top"/>
    </xf>
    <xf numFmtId="0" fontId="30" fillId="0" borderId="22" xfId="0" applyFont="1" applyFill="1" applyBorder="1" applyAlignment="1">
      <alignment horizontal="center" vertical="top"/>
    </xf>
    <xf numFmtId="0" fontId="30" fillId="24" borderId="28" xfId="0" applyFont="1" applyFill="1" applyBorder="1" applyAlignment="1">
      <alignment horizontal="center" vertical="top"/>
    </xf>
    <xf numFmtId="0" fontId="31" fillId="0" borderId="25" xfId="0" applyFont="1" applyFill="1" applyBorder="1" applyAlignment="1">
      <alignment horizontal="center" vertical="top"/>
    </xf>
    <xf numFmtId="0" fontId="30" fillId="0" borderId="32" xfId="0" applyNumberFormat="1" applyFont="1" applyBorder="1" applyAlignment="1">
      <alignment vertical="top"/>
    </xf>
    <xf numFmtId="164" fontId="30" fillId="0" borderId="32" xfId="0" applyNumberFormat="1" applyFont="1" applyBorder="1" applyAlignment="1">
      <alignment vertical="top"/>
    </xf>
    <xf numFmtId="0" fontId="30" fillId="0" borderId="33" xfId="0" applyNumberFormat="1" applyFont="1" applyBorder="1" applyAlignment="1">
      <alignment vertical="top"/>
    </xf>
    <xf numFmtId="164" fontId="30" fillId="0" borderId="41" xfId="0" applyNumberFormat="1" applyFont="1" applyBorder="1" applyAlignment="1">
      <alignment vertical="top"/>
    </xf>
    <xf numFmtId="164" fontId="30" fillId="0" borderId="42" xfId="0" applyNumberFormat="1" applyFont="1" applyBorder="1" applyAlignment="1">
      <alignment vertical="top"/>
    </xf>
    <xf numFmtId="0" fontId="30" fillId="0" borderId="33" xfId="0" applyNumberFormat="1" applyFont="1" applyFill="1" applyBorder="1" applyAlignment="1">
      <alignment vertical="top"/>
    </xf>
    <xf numFmtId="164" fontId="30" fillId="0" borderId="41" xfId="0" applyNumberFormat="1" applyFont="1" applyFill="1" applyBorder="1" applyAlignment="1">
      <alignment vertical="top"/>
    </xf>
    <xf numFmtId="164" fontId="30" fillId="0" borderId="42" xfId="0" applyNumberFormat="1" applyFont="1" applyFill="1" applyBorder="1" applyAlignment="1">
      <alignment vertical="top"/>
    </xf>
    <xf numFmtId="0" fontId="30" fillId="34" borderId="28" xfId="0" applyFont="1" applyFill="1" applyBorder="1" applyAlignment="1">
      <alignment horizontal="center" vertical="top"/>
    </xf>
    <xf numFmtId="164" fontId="31" fillId="0" borderId="43" xfId="0" applyNumberFormat="1" applyFont="1" applyFill="1" applyBorder="1" applyAlignment="1">
      <alignment vertical="top"/>
    </xf>
    <xf numFmtId="164" fontId="31" fillId="0" borderId="44" xfId="0" applyNumberFormat="1" applyFont="1" applyFill="1" applyBorder="1" applyAlignment="1">
      <alignment vertical="top"/>
    </xf>
    <xf numFmtId="0" fontId="30" fillId="0" borderId="19" xfId="0" applyNumberFormat="1" applyFont="1" applyFill="1" applyBorder="1" applyAlignment="1">
      <alignment vertical="top"/>
    </xf>
    <xf numFmtId="164" fontId="30" fillId="0" borderId="20" xfId="0" applyNumberFormat="1" applyFont="1" applyFill="1" applyBorder="1" applyAlignment="1">
      <alignment vertical="top"/>
    </xf>
    <xf numFmtId="0" fontId="33" fillId="0" borderId="27" xfId="0" applyFont="1" applyFill="1" applyBorder="1" applyAlignment="1">
      <alignment horizontal="center" vertical="top"/>
    </xf>
    <xf numFmtId="0" fontId="33" fillId="0" borderId="0" xfId="0" applyNumberFormat="1" applyFont="1" applyFill="1" applyBorder="1" applyAlignment="1">
      <alignment vertical="top"/>
    </xf>
    <xf numFmtId="164" fontId="33" fillId="0" borderId="0" xfId="0" applyNumberFormat="1" applyFont="1" applyFill="1" applyBorder="1" applyAlignment="1">
      <alignment vertical="top"/>
    </xf>
    <xf numFmtId="164" fontId="31" fillId="0" borderId="26" xfId="0" applyNumberFormat="1" applyFont="1" applyFill="1" applyBorder="1" applyAlignment="1">
      <alignment vertical="top"/>
    </xf>
    <xf numFmtId="164" fontId="31" fillId="0" borderId="18" xfId="0" applyNumberFormat="1" applyFont="1" applyFill="1" applyBorder="1" applyAlignment="1">
      <alignment vertical="top"/>
    </xf>
    <xf numFmtId="164" fontId="30" fillId="0" borderId="59" xfId="0" applyNumberFormat="1" applyFont="1" applyFill="1" applyBorder="1" applyAlignment="1">
      <alignment horizontal="center" vertical="top"/>
    </xf>
    <xf numFmtId="0" fontId="30" fillId="0" borderId="47" xfId="0" applyNumberFormat="1" applyFont="1" applyFill="1" applyBorder="1" applyAlignment="1">
      <alignment vertical="top"/>
    </xf>
    <xf numFmtId="164" fontId="30" fillId="25" borderId="61" xfId="0" applyNumberFormat="1" applyFont="1" applyFill="1" applyBorder="1" applyAlignment="1">
      <alignment horizontal="center" vertical="top"/>
    </xf>
    <xf numFmtId="0" fontId="30" fillId="0" borderId="61" xfId="0" applyNumberFormat="1" applyFont="1" applyFill="1" applyBorder="1" applyAlignment="1">
      <alignment vertical="top"/>
    </xf>
    <xf numFmtId="164" fontId="30" fillId="0" borderId="61" xfId="0" applyNumberFormat="1" applyFont="1" applyFill="1" applyBorder="1" applyAlignment="1">
      <alignment vertical="top"/>
    </xf>
    <xf numFmtId="0" fontId="30" fillId="0" borderId="62" xfId="0" applyFont="1" applyFill="1" applyBorder="1" applyAlignment="1">
      <alignment horizontal="center" vertical="top"/>
    </xf>
    <xf numFmtId="0" fontId="30" fillId="0" borderId="63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top"/>
    </xf>
    <xf numFmtId="0" fontId="31" fillId="0" borderId="0" xfId="0" applyNumberFormat="1" applyFont="1" applyFill="1" applyBorder="1" applyAlignment="1">
      <alignment vertical="top"/>
    </xf>
    <xf numFmtId="164" fontId="31" fillId="0" borderId="0" xfId="0" applyNumberFormat="1" applyFont="1" applyFill="1" applyBorder="1" applyAlignment="1">
      <alignment vertical="top"/>
    </xf>
    <xf numFmtId="0" fontId="31" fillId="0" borderId="43" xfId="0" applyNumberFormat="1" applyFont="1" applyFill="1" applyBorder="1" applyAlignment="1">
      <alignment vertical="top"/>
    </xf>
    <xf numFmtId="0" fontId="30" fillId="0" borderId="10" xfId="0" applyNumberFormat="1" applyFont="1" applyFill="1" applyBorder="1" applyAlignment="1">
      <alignment vertical="top"/>
    </xf>
    <xf numFmtId="164" fontId="30" fillId="0" borderId="40" xfId="0" applyNumberFormat="1" applyFont="1" applyFill="1" applyBorder="1" applyAlignment="1">
      <alignment vertical="top"/>
    </xf>
    <xf numFmtId="0" fontId="33" fillId="0" borderId="22" xfId="0" applyFont="1" applyFill="1" applyBorder="1" applyAlignment="1">
      <alignment horizontal="center" vertical="top"/>
    </xf>
    <xf numFmtId="0" fontId="33" fillId="0" borderId="22" xfId="0" applyNumberFormat="1" applyFont="1" applyFill="1" applyBorder="1" applyAlignment="1">
      <alignment vertical="top"/>
    </xf>
    <xf numFmtId="164" fontId="33" fillId="0" borderId="23" xfId="0" applyNumberFormat="1" applyFont="1" applyFill="1" applyBorder="1" applyAlignment="1">
      <alignment vertical="top"/>
    </xf>
    <xf numFmtId="164" fontId="33" fillId="0" borderId="32" xfId="0" applyNumberFormat="1" applyFont="1" applyFill="1" applyBorder="1" applyAlignment="1">
      <alignment vertical="top"/>
    </xf>
    <xf numFmtId="0" fontId="31" fillId="0" borderId="27" xfId="0" applyFont="1" applyBorder="1" applyAlignment="1">
      <alignment horizontal="center" vertical="top"/>
    </xf>
    <xf numFmtId="0" fontId="31" fillId="0" borderId="27" xfId="0" applyNumberFormat="1" applyFont="1" applyFill="1" applyBorder="1" applyAlignment="1">
      <alignment vertical="top"/>
    </xf>
    <xf numFmtId="164" fontId="31" fillId="0" borderId="29" xfId="0" applyNumberFormat="1" applyFont="1" applyFill="1" applyBorder="1" applyAlignment="1">
      <alignment vertical="top"/>
    </xf>
    <xf numFmtId="0" fontId="30" fillId="24" borderId="37" xfId="0" applyFont="1" applyFill="1" applyBorder="1" applyAlignment="1">
      <alignment horizontal="center" vertical="top"/>
    </xf>
    <xf numFmtId="164" fontId="30" fillId="25" borderId="27" xfId="0" applyNumberFormat="1" applyFont="1" applyFill="1" applyBorder="1" applyAlignment="1">
      <alignment horizontal="center" vertical="top"/>
    </xf>
    <xf numFmtId="0" fontId="31" fillId="0" borderId="34" xfId="0" applyFont="1" applyFill="1" applyBorder="1" applyAlignment="1">
      <alignment horizontal="center" vertical="top"/>
    </xf>
    <xf numFmtId="164" fontId="30" fillId="0" borderId="36" xfId="0" applyNumberFormat="1" applyFont="1" applyFill="1" applyBorder="1" applyAlignment="1">
      <alignment vertical="top"/>
    </xf>
    <xf numFmtId="0" fontId="30" fillId="0" borderId="35" xfId="0" applyNumberFormat="1" applyFont="1" applyFill="1" applyBorder="1" applyAlignment="1">
      <alignment vertical="top"/>
    </xf>
    <xf numFmtId="164" fontId="30" fillId="0" borderId="45" xfId="0" applyNumberFormat="1" applyFont="1" applyFill="1" applyBorder="1" applyAlignment="1">
      <alignment vertical="top"/>
    </xf>
    <xf numFmtId="0" fontId="30" fillId="37" borderId="39" xfId="0" applyFont="1" applyFill="1" applyBorder="1" applyAlignment="1">
      <alignment horizontal="center" vertical="top"/>
    </xf>
    <xf numFmtId="0" fontId="31" fillId="0" borderId="39" xfId="0" applyFont="1" applyFill="1" applyBorder="1" applyAlignment="1">
      <alignment horizontal="center"/>
    </xf>
    <xf numFmtId="164" fontId="31" fillId="0" borderId="39" xfId="0" applyNumberFormat="1" applyFont="1" applyFill="1" applyBorder="1" applyAlignment="1">
      <alignment vertical="top"/>
    </xf>
    <xf numFmtId="0" fontId="31" fillId="0" borderId="32" xfId="0" applyFont="1" applyFill="1" applyBorder="1" applyAlignment="1">
      <alignment vertical="top"/>
    </xf>
    <xf numFmtId="0" fontId="30" fillId="0" borderId="20" xfId="0" applyNumberFormat="1" applyFont="1" applyFill="1" applyBorder="1" applyAlignment="1">
      <alignment horizontal="center" vertical="center"/>
    </xf>
    <xf numFmtId="0" fontId="30" fillId="26" borderId="21" xfId="0" applyNumberFormat="1" applyFont="1" applyFill="1" applyBorder="1" applyAlignment="1">
      <alignment horizontal="right"/>
    </xf>
    <xf numFmtId="0" fontId="30" fillId="0" borderId="38" xfId="0" applyFont="1" applyBorder="1" applyAlignment="1">
      <alignment horizontal="center"/>
    </xf>
    <xf numFmtId="164" fontId="30" fillId="0" borderId="20" xfId="0" applyNumberFormat="1" applyFont="1" applyFill="1" applyBorder="1" applyAlignment="1">
      <alignment horizontal="center" vertical="center"/>
    </xf>
    <xf numFmtId="164" fontId="30" fillId="0" borderId="21" xfId="0" applyNumberFormat="1" applyFont="1" applyFill="1" applyBorder="1" applyAlignment="1">
      <alignment horizontal="right" vertical="center"/>
    </xf>
    <xf numFmtId="0" fontId="30" fillId="0" borderId="32" xfId="0" applyFont="1" applyBorder="1" applyAlignment="1">
      <alignment horizontal="center"/>
    </xf>
    <xf numFmtId="164" fontId="30" fillId="0" borderId="21" xfId="0" applyNumberFormat="1" applyFont="1" applyBorder="1" applyAlignment="1">
      <alignment horizontal="right" vertical="center"/>
    </xf>
    <xf numFmtId="0" fontId="30" fillId="24" borderId="32" xfId="0" applyFont="1" applyFill="1" applyBorder="1" applyAlignment="1">
      <alignment horizontal="center"/>
    </xf>
    <xf numFmtId="0" fontId="30" fillId="0" borderId="32" xfId="0" applyFont="1" applyFill="1" applyBorder="1" applyAlignment="1">
      <alignment vertical="top"/>
    </xf>
    <xf numFmtId="164" fontId="30" fillId="10" borderId="21" xfId="0" applyNumberFormat="1" applyFont="1" applyFill="1" applyBorder="1" applyAlignment="1">
      <alignment horizontal="right" vertical="center"/>
    </xf>
    <xf numFmtId="0" fontId="18" fillId="24" borderId="0" xfId="0" applyFont="1" applyFill="1" applyBorder="1" applyAlignment="1">
      <alignment horizontal="center" vertical="center"/>
    </xf>
    <xf numFmtId="164" fontId="27" fillId="33" borderId="39" xfId="0" applyNumberFormat="1" applyFont="1" applyFill="1" applyBorder="1" applyAlignment="1">
      <alignment horizontal="center" vertical="top"/>
    </xf>
    <xf numFmtId="164" fontId="27" fillId="33" borderId="56" xfId="0" applyNumberFormat="1" applyFont="1" applyFill="1" applyBorder="1" applyAlignment="1">
      <alignment horizontal="center" vertical="top"/>
    </xf>
    <xf numFmtId="164" fontId="20" fillId="39" borderId="39" xfId="0" applyNumberFormat="1" applyFont="1" applyFill="1" applyBorder="1" applyAlignment="1">
      <alignment horizontal="center" vertical="top"/>
    </xf>
    <xf numFmtId="164" fontId="20" fillId="39" borderId="56" xfId="0" applyNumberFormat="1" applyFont="1" applyFill="1" applyBorder="1" applyAlignment="1">
      <alignment horizontal="center" vertical="top"/>
    </xf>
    <xf numFmtId="0" fontId="20" fillId="32" borderId="39" xfId="0" applyFont="1" applyFill="1" applyBorder="1" applyAlignment="1">
      <alignment horizontal="center" vertical="top"/>
    </xf>
    <xf numFmtId="0" fontId="20" fillId="32" borderId="55" xfId="0" applyFont="1" applyFill="1" applyBorder="1" applyAlignment="1">
      <alignment horizontal="center" vertical="top"/>
    </xf>
    <xf numFmtId="0" fontId="20" fillId="32" borderId="56" xfId="0" applyFont="1" applyFill="1" applyBorder="1" applyAlignment="1">
      <alignment horizontal="center" vertical="top"/>
    </xf>
    <xf numFmtId="0" fontId="20" fillId="26" borderId="31" xfId="0" applyNumberFormat="1" applyFont="1" applyFill="1" applyBorder="1" applyAlignment="1">
      <alignment horizontal="center" vertical="top"/>
    </xf>
    <xf numFmtId="0" fontId="20" fillId="27" borderId="31" xfId="0" applyNumberFormat="1" applyFont="1" applyFill="1" applyBorder="1" applyAlignment="1">
      <alignment horizontal="center" vertical="top"/>
    </xf>
    <xf numFmtId="0" fontId="20" fillId="27" borderId="24" xfId="0" applyNumberFormat="1" applyFont="1" applyFill="1" applyBorder="1" applyAlignment="1">
      <alignment horizontal="center" vertical="top"/>
    </xf>
    <xf numFmtId="0" fontId="20" fillId="27" borderId="30" xfId="0" applyNumberFormat="1" applyFont="1" applyFill="1" applyBorder="1" applyAlignment="1">
      <alignment horizontal="center" vertical="top"/>
    </xf>
    <xf numFmtId="0" fontId="20" fillId="27" borderId="19" xfId="0" applyNumberFormat="1" applyFont="1" applyFill="1" applyBorder="1" applyAlignment="1">
      <alignment horizontal="center" vertical="top"/>
    </xf>
    <xf numFmtId="0" fontId="20" fillId="33" borderId="31" xfId="0" applyNumberFormat="1" applyFont="1" applyFill="1" applyBorder="1" applyAlignment="1">
      <alignment horizontal="center" vertical="top"/>
    </xf>
    <xf numFmtId="0" fontId="20" fillId="33" borderId="38" xfId="0" applyNumberFormat="1" applyFont="1" applyFill="1" applyBorder="1" applyAlignment="1">
      <alignment horizontal="center" vertical="top"/>
    </xf>
    <xf numFmtId="0" fontId="20" fillId="31" borderId="38" xfId="0" applyNumberFormat="1" applyFont="1" applyFill="1" applyBorder="1" applyAlignment="1">
      <alignment horizontal="center" vertical="top"/>
    </xf>
    <xf numFmtId="0" fontId="20" fillId="31" borderId="27" xfId="0" applyNumberFormat="1" applyFont="1" applyFill="1" applyBorder="1" applyAlignment="1">
      <alignment horizontal="center" vertical="top"/>
    </xf>
    <xf numFmtId="0" fontId="27" fillId="32" borderId="39" xfId="0" applyFont="1" applyFill="1" applyBorder="1" applyAlignment="1">
      <alignment horizontal="center" vertical="top"/>
    </xf>
    <xf numFmtId="0" fontId="27" fillId="32" borderId="55" xfId="0" applyFont="1" applyFill="1" applyBorder="1" applyAlignment="1">
      <alignment horizontal="center" vertical="top"/>
    </xf>
    <xf numFmtId="0" fontId="27" fillId="32" borderId="56" xfId="0" applyFont="1" applyFill="1" applyBorder="1" applyAlignment="1">
      <alignment horizontal="center" vertical="top"/>
    </xf>
    <xf numFmtId="0" fontId="27" fillId="35" borderId="39" xfId="0" applyFont="1" applyFill="1" applyBorder="1" applyAlignment="1">
      <alignment horizontal="center" vertical="top"/>
    </xf>
    <xf numFmtId="0" fontId="27" fillId="35" borderId="55" xfId="0" applyFont="1" applyFill="1" applyBorder="1" applyAlignment="1">
      <alignment horizontal="center" vertical="top"/>
    </xf>
    <xf numFmtId="0" fontId="27" fillId="35" borderId="56" xfId="0" applyFont="1" applyFill="1" applyBorder="1" applyAlignment="1">
      <alignment horizontal="center" vertical="top"/>
    </xf>
    <xf numFmtId="0" fontId="20" fillId="35" borderId="39" xfId="0" applyFont="1" applyFill="1" applyBorder="1" applyAlignment="1">
      <alignment horizontal="center" vertical="top"/>
    </xf>
    <xf numFmtId="0" fontId="20" fillId="35" borderId="55" xfId="0" applyFont="1" applyFill="1" applyBorder="1" applyAlignment="1">
      <alignment horizontal="center" vertical="top"/>
    </xf>
    <xf numFmtId="0" fontId="20" fillId="35" borderId="56" xfId="0" applyFont="1" applyFill="1" applyBorder="1" applyAlignment="1">
      <alignment horizontal="center" vertical="top"/>
    </xf>
    <xf numFmtId="0" fontId="26" fillId="35" borderId="39" xfId="0" applyFont="1" applyFill="1" applyBorder="1" applyAlignment="1">
      <alignment horizontal="center" vertical="top"/>
    </xf>
    <xf numFmtId="0" fontId="26" fillId="35" borderId="55" xfId="0" applyFont="1" applyFill="1" applyBorder="1" applyAlignment="1">
      <alignment horizontal="center" vertical="top"/>
    </xf>
    <xf numFmtId="0" fontId="26" fillId="35" borderId="56" xfId="0" applyFont="1" applyFill="1" applyBorder="1" applyAlignment="1">
      <alignment horizontal="center" vertical="top"/>
    </xf>
    <xf numFmtId="0" fontId="26" fillId="32" borderId="39" xfId="0" applyFont="1" applyFill="1" applyBorder="1" applyAlignment="1">
      <alignment horizontal="center" vertical="top"/>
    </xf>
    <xf numFmtId="0" fontId="26" fillId="32" borderId="55" xfId="0" applyFont="1" applyFill="1" applyBorder="1" applyAlignment="1">
      <alignment horizontal="center" vertical="top"/>
    </xf>
    <xf numFmtId="0" fontId="26" fillId="32" borderId="56" xfId="0" applyFont="1" applyFill="1" applyBorder="1" applyAlignment="1">
      <alignment horizontal="center" vertical="top"/>
    </xf>
    <xf numFmtId="0" fontId="20" fillId="30" borderId="31" xfId="0" applyNumberFormat="1" applyFont="1" applyFill="1" applyBorder="1" applyAlignment="1">
      <alignment horizontal="center" vertical="top"/>
    </xf>
    <xf numFmtId="0" fontId="20" fillId="31" borderId="31" xfId="0" applyNumberFormat="1" applyFont="1" applyFill="1" applyBorder="1" applyAlignment="1">
      <alignment horizontal="center" vertical="top"/>
    </xf>
    <xf numFmtId="0" fontId="20" fillId="31" borderId="24" xfId="0" applyNumberFormat="1" applyFont="1" applyFill="1" applyBorder="1" applyAlignment="1">
      <alignment horizontal="center" vertical="top"/>
    </xf>
    <xf numFmtId="0" fontId="20" fillId="33" borderId="57" xfId="0" applyNumberFormat="1" applyFont="1" applyFill="1" applyBorder="1" applyAlignment="1">
      <alignment horizontal="center" vertical="top"/>
    </xf>
    <xf numFmtId="0" fontId="20" fillId="26" borderId="38" xfId="0" applyNumberFormat="1" applyFont="1" applyFill="1" applyBorder="1" applyAlignment="1">
      <alignment horizontal="center" vertical="top"/>
    </xf>
    <xf numFmtId="0" fontId="20" fillId="27" borderId="38" xfId="0" applyNumberFormat="1" applyFont="1" applyFill="1" applyBorder="1" applyAlignment="1">
      <alignment horizontal="center" vertical="top"/>
    </xf>
    <xf numFmtId="0" fontId="20" fillId="27" borderId="27" xfId="0" applyNumberFormat="1" applyFont="1" applyFill="1" applyBorder="1" applyAlignment="1">
      <alignment horizontal="center" vertical="top"/>
    </xf>
    <xf numFmtId="0" fontId="21" fillId="0" borderId="39" xfId="0" applyFont="1" applyFill="1" applyBorder="1" applyAlignment="1">
      <alignment horizontal="center" vertical="top"/>
    </xf>
    <xf numFmtId="0" fontId="21" fillId="0" borderId="55" xfId="0" applyFont="1" applyFill="1" applyBorder="1" applyAlignment="1">
      <alignment horizontal="center" vertical="top"/>
    </xf>
    <xf numFmtId="0" fontId="21" fillId="0" borderId="56" xfId="0" applyFont="1" applyFill="1" applyBorder="1" applyAlignment="1">
      <alignment horizontal="center" vertical="top"/>
    </xf>
    <xf numFmtId="0" fontId="29" fillId="35" borderId="39" xfId="0" applyNumberFormat="1" applyFont="1" applyFill="1" applyBorder="1" applyAlignment="1">
      <alignment horizontal="center" vertical="top"/>
    </xf>
    <xf numFmtId="0" fontId="29" fillId="35" borderId="55" xfId="0" applyNumberFormat="1" applyFont="1" applyFill="1" applyBorder="1" applyAlignment="1">
      <alignment horizontal="center" vertical="top"/>
    </xf>
    <xf numFmtId="0" fontId="29" fillId="35" borderId="56" xfId="0" applyNumberFormat="1" applyFont="1" applyFill="1" applyBorder="1" applyAlignment="1">
      <alignment horizontal="center" vertical="top"/>
    </xf>
    <xf numFmtId="0" fontId="30" fillId="26" borderId="31" xfId="0" applyNumberFormat="1" applyFont="1" applyFill="1" applyBorder="1" applyAlignment="1">
      <alignment horizontal="center" vertical="top"/>
    </xf>
    <xf numFmtId="0" fontId="34" fillId="24" borderId="0" xfId="0" applyFont="1" applyFill="1" applyBorder="1" applyAlignment="1">
      <alignment horizontal="center" vertical="center"/>
    </xf>
    <xf numFmtId="164" fontId="32" fillId="33" borderId="39" xfId="0" applyNumberFormat="1" applyFont="1" applyFill="1" applyBorder="1" applyAlignment="1">
      <alignment horizontal="center" vertical="top"/>
    </xf>
    <xf numFmtId="164" fontId="32" fillId="33" borderId="56" xfId="0" applyNumberFormat="1" applyFont="1" applyFill="1" applyBorder="1" applyAlignment="1">
      <alignment horizontal="center" vertical="top"/>
    </xf>
    <xf numFmtId="0" fontId="30" fillId="33" borderId="31" xfId="0" applyNumberFormat="1" applyFont="1" applyFill="1" applyBorder="1" applyAlignment="1">
      <alignment horizontal="center" vertical="top"/>
    </xf>
    <xf numFmtId="0" fontId="30" fillId="33" borderId="38" xfId="0" applyNumberFormat="1" applyFont="1" applyFill="1" applyBorder="1" applyAlignment="1">
      <alignment horizontal="center" vertical="top"/>
    </xf>
    <xf numFmtId="0" fontId="30" fillId="33" borderId="57" xfId="0" applyNumberFormat="1" applyFont="1" applyFill="1" applyBorder="1" applyAlignment="1">
      <alignment horizontal="center" vertical="top"/>
    </xf>
    <xf numFmtId="0" fontId="30" fillId="30" borderId="31" xfId="0" applyNumberFormat="1" applyFont="1" applyFill="1" applyBorder="1" applyAlignment="1">
      <alignment horizontal="center" vertical="top"/>
    </xf>
    <xf numFmtId="0" fontId="30" fillId="26" borderId="38" xfId="0" applyNumberFormat="1" applyFont="1" applyFill="1" applyBorder="1" applyAlignment="1">
      <alignment horizontal="center"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AECF00"/>
      <rgbColor rgb="00FF00FF"/>
      <rgbColor rgb="0000FFFF"/>
      <rgbColor rgb="00DD0806"/>
      <rgbColor rgb="00006411"/>
      <rgbColor rgb="00000080"/>
      <rgbColor rgb="00808000"/>
      <rgbColor rgb="00800080"/>
      <rgbColor rgb="000084D1"/>
      <rgbColor rgb="00C0C0C0"/>
      <rgbColor rgb="00808080"/>
      <rgbColor rgb="009999FF"/>
      <rgbColor rgb="00993366"/>
      <rgbColor rgb="00FFFFCC"/>
      <rgbColor rgb="00CCFFFF"/>
      <rgbColor rgb="004600A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1FB714"/>
      <rgbColor rgb="000000FF"/>
      <rgbColor rgb="0000CCFF"/>
      <rgbColor rgb="00E6E6E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BE942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206375</xdr:colOff>
      <xdr:row>0</xdr:row>
      <xdr:rowOff>0</xdr:rowOff>
    </xdr:from>
    <xdr:to>
      <xdr:col>1</xdr:col>
      <xdr:colOff>436562</xdr:colOff>
      <xdr:row>2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476250" cy="396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</xdr:colOff>
      <xdr:row>0</xdr:row>
      <xdr:rowOff>28574</xdr:rowOff>
    </xdr:from>
    <xdr:to>
      <xdr:col>0</xdr:col>
      <xdr:colOff>1193953</xdr:colOff>
      <xdr:row>3</xdr:row>
      <xdr:rowOff>79374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" y="28574"/>
          <a:ext cx="1178078" cy="674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176"/>
  <sheetViews>
    <sheetView tabSelected="1" topLeftCell="A112" zoomScale="120" zoomScaleNormal="120" zoomScalePageLayoutView="120" workbookViewId="0">
      <selection activeCell="E133" sqref="E133"/>
    </sheetView>
  </sheetViews>
  <sheetFormatPr defaultColWidth="8.85546875" defaultRowHeight="14.25" x14ac:dyDescent="0.2"/>
  <cols>
    <col min="1" max="1" width="3.7109375" style="1" customWidth="1"/>
    <col min="2" max="2" width="24.42578125" style="2" bestFit="1" customWidth="1"/>
    <col min="3" max="3" width="3.28515625" style="3" customWidth="1"/>
    <col min="4" max="4" width="10.85546875" style="4" bestFit="1" customWidth="1"/>
    <col min="5" max="5" width="15.85546875" style="4" customWidth="1"/>
    <col min="6" max="6" width="3.42578125" style="3" customWidth="1"/>
    <col min="7" max="8" width="13" style="4" bestFit="1" customWidth="1"/>
    <col min="9" max="9" width="5.7109375" style="3" customWidth="1"/>
    <col min="10" max="10" width="8.7109375" style="4" bestFit="1" customWidth="1"/>
    <col min="11" max="11" width="10.85546875" style="4" bestFit="1" customWidth="1"/>
    <col min="12" max="12" width="10.42578125" style="1" customWidth="1"/>
    <col min="13" max="16384" width="8.85546875" style="1"/>
  </cols>
  <sheetData>
    <row r="1" spans="1:11" s="5" customFormat="1" ht="15" x14ac:dyDescent="0.25">
      <c r="A1" s="271" t="s">
        <v>85</v>
      </c>
      <c r="B1" s="271"/>
      <c r="C1" s="271"/>
      <c r="D1" s="271"/>
      <c r="E1" s="271"/>
      <c r="F1" s="271"/>
      <c r="G1" s="271"/>
      <c r="H1" s="271"/>
      <c r="I1" s="8"/>
      <c r="J1" s="9"/>
      <c r="K1" s="9"/>
    </row>
    <row r="2" spans="1:11" s="6" customFormat="1" ht="9.6" customHeight="1" thickBot="1" x14ac:dyDescent="0.3">
      <c r="B2" s="7"/>
      <c r="C2" s="8"/>
      <c r="D2" s="9"/>
      <c r="E2" s="9"/>
      <c r="F2" s="8"/>
      <c r="G2" s="9"/>
      <c r="H2" s="9"/>
      <c r="I2" s="10"/>
      <c r="J2" s="10"/>
      <c r="K2" s="10"/>
    </row>
    <row r="3" spans="1:11" s="10" customFormat="1" ht="12" thickBot="1" x14ac:dyDescent="0.3">
      <c r="B3" s="11"/>
      <c r="C3" s="279" t="s">
        <v>80</v>
      </c>
      <c r="D3" s="279"/>
      <c r="E3" s="279"/>
      <c r="F3" s="282" t="s">
        <v>83</v>
      </c>
      <c r="G3" s="282"/>
      <c r="H3" s="283"/>
      <c r="I3" s="276" t="s">
        <v>84</v>
      </c>
      <c r="J3" s="277"/>
      <c r="K3" s="278"/>
    </row>
    <row r="4" spans="1:11" s="11" customFormat="1" ht="12" thickBot="1" x14ac:dyDescent="0.3">
      <c r="B4" s="12" t="s">
        <v>0</v>
      </c>
      <c r="C4" s="13" t="s">
        <v>1</v>
      </c>
      <c r="D4" s="14" t="s">
        <v>2</v>
      </c>
      <c r="E4" s="15" t="s">
        <v>3</v>
      </c>
      <c r="F4" s="13" t="s">
        <v>1</v>
      </c>
      <c r="G4" s="14" t="s">
        <v>2</v>
      </c>
      <c r="H4" s="133" t="s">
        <v>3</v>
      </c>
      <c r="I4" s="113" t="s">
        <v>1</v>
      </c>
      <c r="J4" s="113" t="s">
        <v>2</v>
      </c>
      <c r="K4" s="113" t="s">
        <v>3</v>
      </c>
    </row>
    <row r="5" spans="1:11" s="11" customFormat="1" ht="12.6" customHeight="1" x14ac:dyDescent="0.25">
      <c r="B5" s="16" t="s">
        <v>26</v>
      </c>
      <c r="C5" s="17">
        <v>1</v>
      </c>
      <c r="D5" s="101">
        <v>1000</v>
      </c>
      <c r="E5" s="112">
        <f>SUM(C5*D5)*13</f>
        <v>13000</v>
      </c>
      <c r="F5" s="17">
        <v>1</v>
      </c>
      <c r="G5" s="101">
        <v>1000</v>
      </c>
      <c r="H5" s="81">
        <f>SUM(G5*F5)*13</f>
        <v>13000</v>
      </c>
      <c r="I5" s="71">
        <v>1</v>
      </c>
      <c r="J5" s="130">
        <v>1000</v>
      </c>
      <c r="K5" s="130">
        <f>SUM(I5*J5)*13</f>
        <v>13000</v>
      </c>
    </row>
    <row r="6" spans="1:11" s="18" customFormat="1" ht="12.6" customHeight="1" x14ac:dyDescent="0.25">
      <c r="B6" s="20" t="s">
        <v>92</v>
      </c>
      <c r="C6" s="17">
        <v>1</v>
      </c>
      <c r="D6" s="101">
        <v>880</v>
      </c>
      <c r="E6" s="112">
        <f>SUM(C6*D6)*13</f>
        <v>11440</v>
      </c>
      <c r="F6" s="17">
        <v>1</v>
      </c>
      <c r="G6" s="101">
        <f t="shared" ref="G6:G16" si="0">D6*(1+0.07)</f>
        <v>941.6</v>
      </c>
      <c r="H6" s="81">
        <f>SUM(F6*G6)*13</f>
        <v>12240.800000000001</v>
      </c>
      <c r="I6" s="114">
        <v>1</v>
      </c>
      <c r="J6" s="131">
        <f>G6*(1+0.08)</f>
        <v>1016.9280000000001</v>
      </c>
      <c r="K6" s="130">
        <f t="shared" ref="K6:K16" si="1">SUM(I6*J6)*13</f>
        <v>13220.064000000002</v>
      </c>
    </row>
    <row r="7" spans="1:11" s="18" customFormat="1" ht="12.6" customHeight="1" x14ac:dyDescent="0.25">
      <c r="B7" s="20" t="s">
        <v>91</v>
      </c>
      <c r="C7" s="17">
        <v>1</v>
      </c>
      <c r="D7" s="101">
        <v>632</v>
      </c>
      <c r="E7" s="112">
        <f>SUM(C7*D7)*13</f>
        <v>8216</v>
      </c>
      <c r="F7" s="17">
        <v>1</v>
      </c>
      <c r="G7" s="101">
        <f t="shared" si="0"/>
        <v>676.24</v>
      </c>
      <c r="H7" s="81">
        <f>SUM(F7*G7)*13</f>
        <v>8791.1200000000008</v>
      </c>
      <c r="I7" s="114">
        <v>1</v>
      </c>
      <c r="J7" s="131">
        <f>G7*(1+0.08)</f>
        <v>730.33920000000001</v>
      </c>
      <c r="K7" s="130">
        <f t="shared" si="1"/>
        <v>9494.4096000000009</v>
      </c>
    </row>
    <row r="8" spans="1:11" s="19" customFormat="1" ht="12.6" customHeight="1" x14ac:dyDescent="0.25">
      <c r="B8" s="20" t="s">
        <v>27</v>
      </c>
      <c r="C8" s="17">
        <v>1</v>
      </c>
      <c r="D8" s="101">
        <v>440</v>
      </c>
      <c r="E8" s="112">
        <f t="shared" ref="E8:E16" si="2">SUM(C8*D8*13)</f>
        <v>5720</v>
      </c>
      <c r="F8" s="17">
        <v>1</v>
      </c>
      <c r="G8" s="101">
        <f t="shared" si="0"/>
        <v>470.8</v>
      </c>
      <c r="H8" s="81">
        <f t="shared" ref="H8:H16" si="3">SUM(F8*G8)*13</f>
        <v>6120.4000000000005</v>
      </c>
      <c r="I8" s="114">
        <v>1</v>
      </c>
      <c r="J8" s="131">
        <f t="shared" ref="J8:J16" si="4">G8*(1+0.08)</f>
        <v>508.46400000000006</v>
      </c>
      <c r="K8" s="130">
        <f t="shared" si="1"/>
        <v>6610.0320000000011</v>
      </c>
    </row>
    <row r="9" spans="1:11" s="19" customFormat="1" ht="12.6" customHeight="1" x14ac:dyDescent="0.25">
      <c r="B9" s="20" t="s">
        <v>28</v>
      </c>
      <c r="C9" s="17">
        <v>2</v>
      </c>
      <c r="D9" s="101">
        <v>407</v>
      </c>
      <c r="E9" s="112">
        <f t="shared" si="2"/>
        <v>10582</v>
      </c>
      <c r="F9" s="17">
        <v>2</v>
      </c>
      <c r="G9" s="101">
        <f t="shared" si="0"/>
        <v>435.49</v>
      </c>
      <c r="H9" s="81">
        <f>SUM(F9*G9)*13</f>
        <v>11322.74</v>
      </c>
      <c r="I9" s="114">
        <v>2</v>
      </c>
      <c r="J9" s="131">
        <f t="shared" si="4"/>
        <v>470.32920000000001</v>
      </c>
      <c r="K9" s="130">
        <f t="shared" si="1"/>
        <v>12228.5592</v>
      </c>
    </row>
    <row r="10" spans="1:11" s="19" customFormat="1" ht="12.6" customHeight="1" x14ac:dyDescent="0.25">
      <c r="B10" s="20" t="s">
        <v>31</v>
      </c>
      <c r="C10" s="17">
        <v>2</v>
      </c>
      <c r="D10" s="101">
        <v>381</v>
      </c>
      <c r="E10" s="112">
        <f t="shared" si="2"/>
        <v>9906</v>
      </c>
      <c r="F10" s="17">
        <v>2</v>
      </c>
      <c r="G10" s="101">
        <f t="shared" si="0"/>
        <v>407.67</v>
      </c>
      <c r="H10" s="81">
        <f>SUM(F10*G10)*13</f>
        <v>10599.42</v>
      </c>
      <c r="I10" s="114">
        <v>2</v>
      </c>
      <c r="J10" s="131">
        <f t="shared" si="4"/>
        <v>440.28360000000004</v>
      </c>
      <c r="K10" s="130">
        <f t="shared" si="1"/>
        <v>11447.373600000001</v>
      </c>
    </row>
    <row r="11" spans="1:11" s="19" customFormat="1" ht="12.6" customHeight="1" x14ac:dyDescent="0.25">
      <c r="B11" s="20" t="s">
        <v>30</v>
      </c>
      <c r="C11" s="17">
        <v>2</v>
      </c>
      <c r="D11" s="101">
        <v>250</v>
      </c>
      <c r="E11" s="112">
        <f t="shared" si="2"/>
        <v>6500</v>
      </c>
      <c r="F11" s="17">
        <v>2</v>
      </c>
      <c r="G11" s="101">
        <f t="shared" si="0"/>
        <v>267.5</v>
      </c>
      <c r="H11" s="81">
        <f>SUM(F11*G11)*13</f>
        <v>6955</v>
      </c>
      <c r="I11" s="114">
        <v>2</v>
      </c>
      <c r="J11" s="131">
        <f t="shared" si="4"/>
        <v>288.90000000000003</v>
      </c>
      <c r="K11" s="130">
        <f t="shared" si="1"/>
        <v>7511.4000000000005</v>
      </c>
    </row>
    <row r="12" spans="1:11" s="19" customFormat="1" ht="12.6" customHeight="1" x14ac:dyDescent="0.25">
      <c r="B12" s="20" t="s">
        <v>29</v>
      </c>
      <c r="C12" s="17">
        <v>2</v>
      </c>
      <c r="D12" s="101">
        <v>190</v>
      </c>
      <c r="E12" s="112">
        <f t="shared" si="2"/>
        <v>4940</v>
      </c>
      <c r="F12" s="17">
        <v>2</v>
      </c>
      <c r="G12" s="101">
        <f t="shared" si="0"/>
        <v>203.3</v>
      </c>
      <c r="H12" s="81">
        <f t="shared" si="3"/>
        <v>5285.8</v>
      </c>
      <c r="I12" s="114">
        <v>2</v>
      </c>
      <c r="J12" s="131">
        <f t="shared" si="4"/>
        <v>219.56400000000002</v>
      </c>
      <c r="K12" s="130">
        <f t="shared" si="1"/>
        <v>5708.6640000000007</v>
      </c>
    </row>
    <row r="13" spans="1:11" s="19" customFormat="1" ht="12.6" customHeight="1" x14ac:dyDescent="0.25">
      <c r="B13" s="20" t="s">
        <v>32</v>
      </c>
      <c r="C13" s="17">
        <v>1</v>
      </c>
      <c r="D13" s="101">
        <v>220</v>
      </c>
      <c r="E13" s="112">
        <f t="shared" si="2"/>
        <v>2860</v>
      </c>
      <c r="F13" s="17">
        <v>1</v>
      </c>
      <c r="G13" s="101">
        <f t="shared" si="0"/>
        <v>235.4</v>
      </c>
      <c r="H13" s="81">
        <f t="shared" si="3"/>
        <v>3060.2000000000003</v>
      </c>
      <c r="I13" s="114">
        <v>1</v>
      </c>
      <c r="J13" s="131">
        <f t="shared" si="4"/>
        <v>254.23200000000003</v>
      </c>
      <c r="K13" s="130">
        <f t="shared" si="1"/>
        <v>3305.0160000000005</v>
      </c>
    </row>
    <row r="14" spans="1:11" s="19" customFormat="1" ht="12.6" customHeight="1" x14ac:dyDescent="0.25">
      <c r="B14" s="20" t="s">
        <v>33</v>
      </c>
      <c r="C14" s="17">
        <v>3</v>
      </c>
      <c r="D14" s="101">
        <v>150</v>
      </c>
      <c r="E14" s="112">
        <f t="shared" si="2"/>
        <v>5850</v>
      </c>
      <c r="F14" s="21">
        <v>3</v>
      </c>
      <c r="G14" s="101">
        <f t="shared" si="0"/>
        <v>160.5</v>
      </c>
      <c r="H14" s="81">
        <f t="shared" si="3"/>
        <v>6259.5</v>
      </c>
      <c r="I14" s="114">
        <v>3</v>
      </c>
      <c r="J14" s="131">
        <f t="shared" si="4"/>
        <v>173.34</v>
      </c>
      <c r="K14" s="130">
        <f t="shared" si="1"/>
        <v>6760.26</v>
      </c>
    </row>
    <row r="15" spans="1:11" s="19" customFormat="1" ht="12.6" customHeight="1" x14ac:dyDescent="0.25">
      <c r="B15" s="22" t="s">
        <v>86</v>
      </c>
      <c r="C15" s="21">
        <v>3</v>
      </c>
      <c r="D15" s="101">
        <v>65</v>
      </c>
      <c r="E15" s="112">
        <f t="shared" si="2"/>
        <v>2535</v>
      </c>
      <c r="F15" s="21">
        <v>3</v>
      </c>
      <c r="G15" s="101">
        <f t="shared" si="0"/>
        <v>69.55</v>
      </c>
      <c r="H15" s="81">
        <f t="shared" si="3"/>
        <v>2712.45</v>
      </c>
      <c r="I15" s="114">
        <v>3</v>
      </c>
      <c r="J15" s="131">
        <f t="shared" si="4"/>
        <v>75.114000000000004</v>
      </c>
      <c r="K15" s="130">
        <f t="shared" si="1"/>
        <v>2929.4460000000004</v>
      </c>
    </row>
    <row r="16" spans="1:11" s="19" customFormat="1" ht="12.6" customHeight="1" thickBot="1" x14ac:dyDescent="0.3">
      <c r="B16" s="22" t="s">
        <v>34</v>
      </c>
      <c r="C16" s="21">
        <v>1</v>
      </c>
      <c r="D16" s="101">
        <v>115</v>
      </c>
      <c r="E16" s="112">
        <f t="shared" si="2"/>
        <v>1495</v>
      </c>
      <c r="F16" s="21">
        <v>1</v>
      </c>
      <c r="G16" s="101">
        <f t="shared" si="0"/>
        <v>123.05000000000001</v>
      </c>
      <c r="H16" s="81">
        <f t="shared" si="3"/>
        <v>1599.65</v>
      </c>
      <c r="I16" s="114">
        <v>1</v>
      </c>
      <c r="J16" s="131">
        <f t="shared" si="4"/>
        <v>132.89400000000003</v>
      </c>
      <c r="K16" s="130">
        <f t="shared" si="1"/>
        <v>1727.6220000000005</v>
      </c>
    </row>
    <row r="17" spans="2:11" s="19" customFormat="1" ht="12.6" customHeight="1" thickBot="1" x14ac:dyDescent="0.3">
      <c r="B17" s="100" t="s">
        <v>4</v>
      </c>
      <c r="C17" s="158"/>
      <c r="D17" s="96"/>
      <c r="E17" s="159">
        <f>SUM(E5:E16)</f>
        <v>83044</v>
      </c>
      <c r="F17" s="158"/>
      <c r="G17" s="96"/>
      <c r="H17" s="96">
        <f>SUM(H5:H16)</f>
        <v>87947.08</v>
      </c>
      <c r="I17" s="160"/>
      <c r="J17" s="131"/>
      <c r="K17" s="132">
        <f>SUM(K5:K16)</f>
        <v>93942.846400000009</v>
      </c>
    </row>
    <row r="18" spans="2:11" s="19" customFormat="1" ht="12.6" customHeight="1" x14ac:dyDescent="0.25">
      <c r="B18" s="163" t="s">
        <v>90</v>
      </c>
      <c r="C18" s="65"/>
      <c r="D18" s="272" t="s">
        <v>80</v>
      </c>
      <c r="E18" s="273"/>
      <c r="F18" s="65"/>
      <c r="G18" s="274" t="s">
        <v>83</v>
      </c>
      <c r="H18" s="275"/>
      <c r="I18" s="300" t="s">
        <v>84</v>
      </c>
      <c r="J18" s="301"/>
      <c r="K18" s="302"/>
    </row>
    <row r="19" spans="2:11" s="19" customFormat="1" ht="12.6" customHeight="1" x14ac:dyDescent="0.25">
      <c r="B19" s="104" t="s">
        <v>26</v>
      </c>
      <c r="C19" s="164">
        <v>1</v>
      </c>
      <c r="D19" s="165">
        <f>E5</f>
        <v>13000</v>
      </c>
      <c r="E19" s="165">
        <f>D19*0.05</f>
        <v>650</v>
      </c>
      <c r="F19" s="17">
        <v>1</v>
      </c>
      <c r="G19" s="64">
        <f t="shared" ref="G19:G30" si="5">H5</f>
        <v>13000</v>
      </c>
      <c r="H19" s="64">
        <f>G19*0.05</f>
        <v>650</v>
      </c>
      <c r="I19" s="71">
        <v>1</v>
      </c>
      <c r="J19" s="131">
        <f t="shared" ref="J19:J30" si="6">K5</f>
        <v>13000</v>
      </c>
      <c r="K19" s="132">
        <f>J19*0.05</f>
        <v>650</v>
      </c>
    </row>
    <row r="20" spans="2:11" s="19" customFormat="1" ht="12.6" customHeight="1" x14ac:dyDescent="0.25">
      <c r="B20" s="104" t="s">
        <v>92</v>
      </c>
      <c r="C20" s="164">
        <v>1</v>
      </c>
      <c r="D20" s="165">
        <f t="shared" ref="D20:D30" si="7">E6</f>
        <v>11440</v>
      </c>
      <c r="E20" s="165">
        <f>D20*0.05</f>
        <v>572</v>
      </c>
      <c r="F20" s="17">
        <v>1</v>
      </c>
      <c r="G20" s="64">
        <f t="shared" si="5"/>
        <v>12240.800000000001</v>
      </c>
      <c r="H20" s="64">
        <f t="shared" ref="H20:H30" si="8">G20*0.05</f>
        <v>612.04000000000008</v>
      </c>
      <c r="I20" s="114">
        <v>1</v>
      </c>
      <c r="J20" s="131">
        <f t="shared" si="6"/>
        <v>13220.064000000002</v>
      </c>
      <c r="K20" s="132">
        <f t="shared" ref="K20:K30" si="9">J20*0.05</f>
        <v>661.00320000000011</v>
      </c>
    </row>
    <row r="21" spans="2:11" s="19" customFormat="1" ht="12.6" customHeight="1" x14ac:dyDescent="0.25">
      <c r="B21" s="104" t="s">
        <v>91</v>
      </c>
      <c r="C21" s="164">
        <v>1</v>
      </c>
      <c r="D21" s="165">
        <f t="shared" si="7"/>
        <v>8216</v>
      </c>
      <c r="E21" s="165">
        <f>D21*0.05</f>
        <v>410.8</v>
      </c>
      <c r="F21" s="17">
        <v>1</v>
      </c>
      <c r="G21" s="64">
        <f t="shared" si="5"/>
        <v>8791.1200000000008</v>
      </c>
      <c r="H21" s="64">
        <f t="shared" si="8"/>
        <v>439.55600000000004</v>
      </c>
      <c r="I21" s="114">
        <v>1</v>
      </c>
      <c r="J21" s="131">
        <f t="shared" si="6"/>
        <v>9494.4096000000009</v>
      </c>
      <c r="K21" s="132">
        <f t="shared" si="9"/>
        <v>474.72048000000007</v>
      </c>
    </row>
    <row r="22" spans="2:11" s="19" customFormat="1" ht="12.6" customHeight="1" x14ac:dyDescent="0.25">
      <c r="B22" s="104" t="s">
        <v>27</v>
      </c>
      <c r="C22" s="164">
        <v>1</v>
      </c>
      <c r="D22" s="165">
        <f t="shared" si="7"/>
        <v>5720</v>
      </c>
      <c r="E22" s="165">
        <f t="shared" ref="E22:E30" si="10">D22*0.05</f>
        <v>286</v>
      </c>
      <c r="F22" s="17">
        <v>1</v>
      </c>
      <c r="G22" s="64">
        <f t="shared" si="5"/>
        <v>6120.4000000000005</v>
      </c>
      <c r="H22" s="64">
        <f t="shared" si="8"/>
        <v>306.02000000000004</v>
      </c>
      <c r="I22" s="114">
        <v>1</v>
      </c>
      <c r="J22" s="131">
        <f t="shared" si="6"/>
        <v>6610.0320000000011</v>
      </c>
      <c r="K22" s="132">
        <f t="shared" si="9"/>
        <v>330.50160000000005</v>
      </c>
    </row>
    <row r="23" spans="2:11" s="19" customFormat="1" ht="12.6" customHeight="1" x14ac:dyDescent="0.25">
      <c r="B23" s="104" t="s">
        <v>28</v>
      </c>
      <c r="C23" s="164">
        <v>2</v>
      </c>
      <c r="D23" s="165">
        <f t="shared" si="7"/>
        <v>10582</v>
      </c>
      <c r="E23" s="165">
        <f t="shared" si="10"/>
        <v>529.1</v>
      </c>
      <c r="F23" s="17">
        <v>2</v>
      </c>
      <c r="G23" s="64">
        <f t="shared" si="5"/>
        <v>11322.74</v>
      </c>
      <c r="H23" s="64">
        <f t="shared" si="8"/>
        <v>566.13700000000006</v>
      </c>
      <c r="I23" s="114">
        <v>2</v>
      </c>
      <c r="J23" s="131">
        <f t="shared" si="6"/>
        <v>12228.5592</v>
      </c>
      <c r="K23" s="132">
        <f t="shared" si="9"/>
        <v>611.42795999999998</v>
      </c>
    </row>
    <row r="24" spans="2:11" s="19" customFormat="1" ht="12.6" customHeight="1" x14ac:dyDescent="0.25">
      <c r="B24" s="104" t="s">
        <v>31</v>
      </c>
      <c r="C24" s="164">
        <v>2</v>
      </c>
      <c r="D24" s="165">
        <f t="shared" si="7"/>
        <v>9906</v>
      </c>
      <c r="E24" s="165">
        <f t="shared" si="10"/>
        <v>495.3</v>
      </c>
      <c r="F24" s="17">
        <v>2</v>
      </c>
      <c r="G24" s="64">
        <f t="shared" si="5"/>
        <v>10599.42</v>
      </c>
      <c r="H24" s="64">
        <f t="shared" si="8"/>
        <v>529.971</v>
      </c>
      <c r="I24" s="114">
        <v>2</v>
      </c>
      <c r="J24" s="131">
        <f t="shared" si="6"/>
        <v>11447.373600000001</v>
      </c>
      <c r="K24" s="132">
        <f t="shared" si="9"/>
        <v>572.36868000000004</v>
      </c>
    </row>
    <row r="25" spans="2:11" s="19" customFormat="1" ht="12.6" customHeight="1" x14ac:dyDescent="0.25">
      <c r="B25" s="104" t="s">
        <v>93</v>
      </c>
      <c r="C25" s="164">
        <v>2</v>
      </c>
      <c r="D25" s="165">
        <f t="shared" si="7"/>
        <v>6500</v>
      </c>
      <c r="E25" s="165">
        <f t="shared" si="10"/>
        <v>325</v>
      </c>
      <c r="F25" s="17">
        <v>2</v>
      </c>
      <c r="G25" s="64">
        <f t="shared" si="5"/>
        <v>6955</v>
      </c>
      <c r="H25" s="64">
        <f t="shared" si="8"/>
        <v>347.75</v>
      </c>
      <c r="I25" s="114">
        <v>2</v>
      </c>
      <c r="J25" s="131">
        <f t="shared" si="6"/>
        <v>7511.4000000000005</v>
      </c>
      <c r="K25" s="132">
        <f t="shared" si="9"/>
        <v>375.57000000000005</v>
      </c>
    </row>
    <row r="26" spans="2:11" s="19" customFormat="1" ht="12.6" customHeight="1" x14ac:dyDescent="0.25">
      <c r="B26" s="104" t="s">
        <v>29</v>
      </c>
      <c r="C26" s="164">
        <v>2</v>
      </c>
      <c r="D26" s="165">
        <f t="shared" si="7"/>
        <v>4940</v>
      </c>
      <c r="E26" s="165">
        <f t="shared" si="10"/>
        <v>247</v>
      </c>
      <c r="F26" s="17">
        <v>2</v>
      </c>
      <c r="G26" s="64">
        <f t="shared" si="5"/>
        <v>5285.8</v>
      </c>
      <c r="H26" s="64">
        <f t="shared" si="8"/>
        <v>264.29000000000002</v>
      </c>
      <c r="I26" s="114">
        <v>2</v>
      </c>
      <c r="J26" s="131">
        <f t="shared" si="6"/>
        <v>5708.6640000000007</v>
      </c>
      <c r="K26" s="132">
        <f t="shared" si="9"/>
        <v>285.43320000000006</v>
      </c>
    </row>
    <row r="27" spans="2:11" s="19" customFormat="1" ht="12.6" customHeight="1" x14ac:dyDescent="0.25">
      <c r="B27" s="104" t="s">
        <v>32</v>
      </c>
      <c r="C27" s="164">
        <v>1</v>
      </c>
      <c r="D27" s="165">
        <f t="shared" si="7"/>
        <v>2860</v>
      </c>
      <c r="E27" s="165">
        <f t="shared" si="10"/>
        <v>143</v>
      </c>
      <c r="F27" s="17">
        <v>1</v>
      </c>
      <c r="G27" s="64">
        <f t="shared" si="5"/>
        <v>3060.2000000000003</v>
      </c>
      <c r="H27" s="64">
        <f t="shared" si="8"/>
        <v>153.01000000000002</v>
      </c>
      <c r="I27" s="114">
        <v>1</v>
      </c>
      <c r="J27" s="131">
        <f t="shared" si="6"/>
        <v>3305.0160000000005</v>
      </c>
      <c r="K27" s="132">
        <f t="shared" si="9"/>
        <v>165.25080000000003</v>
      </c>
    </row>
    <row r="28" spans="2:11" s="19" customFormat="1" ht="12.6" customHeight="1" x14ac:dyDescent="0.25">
      <c r="B28" s="104" t="s">
        <v>33</v>
      </c>
      <c r="C28" s="164">
        <v>3</v>
      </c>
      <c r="D28" s="165">
        <f t="shared" si="7"/>
        <v>5850</v>
      </c>
      <c r="E28" s="165">
        <f t="shared" si="10"/>
        <v>292.5</v>
      </c>
      <c r="F28" s="21">
        <v>3</v>
      </c>
      <c r="G28" s="64">
        <f t="shared" si="5"/>
        <v>6259.5</v>
      </c>
      <c r="H28" s="64">
        <f t="shared" si="8"/>
        <v>312.97500000000002</v>
      </c>
      <c r="I28" s="114">
        <v>3</v>
      </c>
      <c r="J28" s="131">
        <f t="shared" si="6"/>
        <v>6760.26</v>
      </c>
      <c r="K28" s="132">
        <f t="shared" si="9"/>
        <v>338.01300000000003</v>
      </c>
    </row>
    <row r="29" spans="2:11" s="19" customFormat="1" ht="12.6" customHeight="1" x14ac:dyDescent="0.25">
      <c r="B29" s="104" t="s">
        <v>86</v>
      </c>
      <c r="C29" s="164">
        <v>3</v>
      </c>
      <c r="D29" s="165">
        <f t="shared" si="7"/>
        <v>2535</v>
      </c>
      <c r="E29" s="165">
        <f t="shared" si="10"/>
        <v>126.75</v>
      </c>
      <c r="F29" s="21">
        <v>3</v>
      </c>
      <c r="G29" s="64">
        <f t="shared" si="5"/>
        <v>2712.45</v>
      </c>
      <c r="H29" s="64">
        <f t="shared" si="8"/>
        <v>135.6225</v>
      </c>
      <c r="I29" s="114">
        <v>3</v>
      </c>
      <c r="J29" s="131">
        <f t="shared" si="6"/>
        <v>2929.4460000000004</v>
      </c>
      <c r="K29" s="132">
        <f t="shared" si="9"/>
        <v>146.47230000000002</v>
      </c>
    </row>
    <row r="30" spans="2:11" s="19" customFormat="1" ht="12.6" customHeight="1" x14ac:dyDescent="0.25">
      <c r="B30" s="104" t="s">
        <v>94</v>
      </c>
      <c r="C30" s="164">
        <v>1</v>
      </c>
      <c r="D30" s="165">
        <f t="shared" si="7"/>
        <v>1495</v>
      </c>
      <c r="E30" s="165">
        <f t="shared" si="10"/>
        <v>74.75</v>
      </c>
      <c r="F30" s="21">
        <v>1</v>
      </c>
      <c r="G30" s="64">
        <f t="shared" si="5"/>
        <v>1599.65</v>
      </c>
      <c r="H30" s="64">
        <f t="shared" si="8"/>
        <v>79.982500000000016</v>
      </c>
      <c r="I30" s="114">
        <v>1</v>
      </c>
      <c r="J30" s="131">
        <f t="shared" si="6"/>
        <v>1727.6220000000005</v>
      </c>
      <c r="K30" s="132">
        <f t="shared" si="9"/>
        <v>86.381100000000032</v>
      </c>
    </row>
    <row r="31" spans="2:11" s="19" customFormat="1" ht="12.6" customHeight="1" x14ac:dyDescent="0.25">
      <c r="B31" s="104"/>
      <c r="C31" s="65"/>
      <c r="D31" s="64"/>
      <c r="E31" s="64"/>
      <c r="F31" s="65"/>
      <c r="G31" s="64"/>
      <c r="H31" s="64"/>
      <c r="I31" s="114"/>
      <c r="J31" s="131"/>
      <c r="K31" s="132"/>
    </row>
    <row r="32" spans="2:11" s="19" customFormat="1" ht="12.6" customHeight="1" thickBot="1" x14ac:dyDescent="0.3">
      <c r="B32" s="162" t="s">
        <v>4</v>
      </c>
      <c r="C32" s="67"/>
      <c r="D32" s="56"/>
      <c r="E32" s="64">
        <f>SUM(E19:E30)</f>
        <v>4152.2000000000007</v>
      </c>
      <c r="F32" s="166"/>
      <c r="G32" s="167"/>
      <c r="H32" s="167">
        <f>SUM(H19:H30)</f>
        <v>4397.3540000000012</v>
      </c>
      <c r="I32" s="161"/>
      <c r="J32" s="64"/>
      <c r="K32" s="64">
        <f>SUM(K19:K30)</f>
        <v>4697.1423199999999</v>
      </c>
    </row>
    <row r="33" spans="2:11" s="19" customFormat="1" ht="12.6" customHeight="1" x14ac:dyDescent="0.25">
      <c r="B33" s="127" t="s">
        <v>5</v>
      </c>
      <c r="C33" s="284" t="str">
        <f>C3</f>
        <v>2015-2016</v>
      </c>
      <c r="D33" s="284"/>
      <c r="E33" s="285"/>
      <c r="F33" s="286" t="str">
        <f>F3</f>
        <v>2016-2017</v>
      </c>
      <c r="G33" s="286"/>
      <c r="H33" s="287"/>
      <c r="I33" s="288" t="s">
        <v>80</v>
      </c>
      <c r="J33" s="289"/>
      <c r="K33" s="290"/>
    </row>
    <row r="34" spans="2:11" s="19" customFormat="1" ht="12.6" customHeight="1" x14ac:dyDescent="0.25">
      <c r="B34" s="61" t="s">
        <v>87</v>
      </c>
      <c r="C34" s="63"/>
      <c r="D34" s="62"/>
      <c r="E34" s="62">
        <v>2500</v>
      </c>
      <c r="F34" s="63"/>
      <c r="G34" s="62"/>
      <c r="H34" s="89">
        <f>E34*(1+0.06)</f>
        <v>2650</v>
      </c>
      <c r="I34" s="135"/>
      <c r="J34" s="136"/>
      <c r="K34" s="136">
        <f>H34*(1+0.08)</f>
        <v>2862</v>
      </c>
    </row>
    <row r="35" spans="2:11" s="19" customFormat="1" ht="12.6" customHeight="1" x14ac:dyDescent="0.25">
      <c r="B35" s="61" t="s">
        <v>35</v>
      </c>
      <c r="C35" s="63">
        <v>12</v>
      </c>
      <c r="D35" s="62">
        <v>225</v>
      </c>
      <c r="E35" s="62">
        <f>C35*D35</f>
        <v>2700</v>
      </c>
      <c r="F35" s="63">
        <v>12</v>
      </c>
      <c r="G35" s="62">
        <f>D35*(1+0.06)</f>
        <v>238.5</v>
      </c>
      <c r="H35" s="89">
        <f>SUM(F35*G35)</f>
        <v>2862</v>
      </c>
      <c r="I35" s="135">
        <v>12</v>
      </c>
      <c r="J35" s="136">
        <f>G35*(1+0.08)</f>
        <v>257.58000000000004</v>
      </c>
      <c r="K35" s="136">
        <f>I35*J35</f>
        <v>3090.9600000000005</v>
      </c>
    </row>
    <row r="36" spans="2:11" s="19" customFormat="1" ht="12.6" customHeight="1" x14ac:dyDescent="0.25">
      <c r="B36" s="61" t="s">
        <v>42</v>
      </c>
      <c r="C36" s="63"/>
      <c r="D36" s="62"/>
      <c r="E36" s="62">
        <v>820</v>
      </c>
      <c r="F36" s="63"/>
      <c r="G36" s="62"/>
      <c r="H36" s="89">
        <f>E36*(1+0.06)</f>
        <v>869.2</v>
      </c>
      <c r="I36" s="135"/>
      <c r="J36" s="136"/>
      <c r="K36" s="136">
        <f>H36*(1+0.08)</f>
        <v>938.7360000000001</v>
      </c>
    </row>
    <row r="37" spans="2:11" s="19" customFormat="1" ht="12.6" customHeight="1" x14ac:dyDescent="0.25">
      <c r="B37" s="61" t="s">
        <v>43</v>
      </c>
      <c r="C37" s="63"/>
      <c r="D37" s="62"/>
      <c r="E37" s="62">
        <v>315</v>
      </c>
      <c r="F37" s="63"/>
      <c r="G37" s="62"/>
      <c r="H37" s="89">
        <f t="shared" ref="H37:H39" si="11">E37*(1+0.06)</f>
        <v>333.90000000000003</v>
      </c>
      <c r="I37" s="135"/>
      <c r="J37" s="136"/>
      <c r="K37" s="136">
        <f t="shared" ref="K37:K39" si="12">H37*(1+0.08)</f>
        <v>360.61200000000008</v>
      </c>
    </row>
    <row r="38" spans="2:11" s="19" customFormat="1" ht="11.25" x14ac:dyDescent="0.25">
      <c r="B38" s="61" t="s">
        <v>36</v>
      </c>
      <c r="C38" s="63"/>
      <c r="D38" s="62"/>
      <c r="E38" s="62">
        <v>1900</v>
      </c>
      <c r="F38" s="63"/>
      <c r="G38" s="62"/>
      <c r="H38" s="89">
        <f t="shared" si="11"/>
        <v>2014</v>
      </c>
      <c r="I38" s="135"/>
      <c r="J38" s="136"/>
      <c r="K38" s="136">
        <f t="shared" si="12"/>
        <v>2175.1200000000003</v>
      </c>
    </row>
    <row r="39" spans="2:11" s="26" customFormat="1" ht="13.35" customHeight="1" x14ac:dyDescent="0.25">
      <c r="B39" s="61" t="s">
        <v>37</v>
      </c>
      <c r="C39" s="63"/>
      <c r="D39" s="62"/>
      <c r="E39" s="62">
        <v>840</v>
      </c>
      <c r="F39" s="63"/>
      <c r="G39" s="62"/>
      <c r="H39" s="89">
        <f t="shared" si="11"/>
        <v>890.40000000000009</v>
      </c>
      <c r="I39" s="135"/>
      <c r="J39" s="136"/>
      <c r="K39" s="136">
        <f t="shared" si="12"/>
        <v>961.63200000000018</v>
      </c>
    </row>
    <row r="40" spans="2:11" s="28" customFormat="1" ht="11.25" x14ac:dyDescent="0.25">
      <c r="B40" s="33" t="s">
        <v>38</v>
      </c>
      <c r="C40" s="63">
        <v>12</v>
      </c>
      <c r="D40" s="62">
        <v>300</v>
      </c>
      <c r="E40" s="62">
        <f>C40*D40</f>
        <v>3600</v>
      </c>
      <c r="F40" s="63">
        <v>12</v>
      </c>
      <c r="G40" s="62">
        <f>D40*(1+0.06)</f>
        <v>318</v>
      </c>
      <c r="H40" s="89">
        <f>SUM(F40*G40)</f>
        <v>3816</v>
      </c>
      <c r="I40" s="135">
        <v>12</v>
      </c>
      <c r="J40" s="136">
        <f>G40*(1+0.08)</f>
        <v>343.44</v>
      </c>
      <c r="K40" s="136">
        <f>I40*J40</f>
        <v>4121.28</v>
      </c>
    </row>
    <row r="41" spans="2:11" s="28" customFormat="1" ht="13.35" customHeight="1" x14ac:dyDescent="0.25">
      <c r="B41" s="31" t="s">
        <v>39</v>
      </c>
      <c r="C41" s="63"/>
      <c r="D41" s="62"/>
      <c r="E41" s="62">
        <v>2000</v>
      </c>
      <c r="F41" s="63"/>
      <c r="G41" s="62"/>
      <c r="H41" s="89">
        <f>E41*(1+0.06)</f>
        <v>2120</v>
      </c>
      <c r="I41" s="135"/>
      <c r="J41" s="136"/>
      <c r="K41" s="136">
        <f>H41*(1+0.08)</f>
        <v>2289.6000000000004</v>
      </c>
    </row>
    <row r="42" spans="2:11" s="28" customFormat="1" ht="13.35" customHeight="1" x14ac:dyDescent="0.25">
      <c r="B42" s="31" t="s">
        <v>40</v>
      </c>
      <c r="C42" s="63"/>
      <c r="D42" s="62"/>
      <c r="E42" s="62">
        <v>3000</v>
      </c>
      <c r="F42" s="63"/>
      <c r="G42" s="62"/>
      <c r="H42" s="89"/>
      <c r="I42" s="135"/>
      <c r="J42" s="136"/>
      <c r="K42" s="136"/>
    </row>
    <row r="43" spans="2:11" s="28" customFormat="1" ht="13.35" customHeight="1" x14ac:dyDescent="0.25">
      <c r="B43" s="31" t="s">
        <v>25</v>
      </c>
      <c r="C43" s="63"/>
      <c r="D43" s="62"/>
      <c r="E43" s="62">
        <v>3000</v>
      </c>
      <c r="F43" s="63"/>
      <c r="G43" s="62"/>
      <c r="H43" s="89">
        <f t="shared" ref="H43" si="13">E43*(1+0.06)</f>
        <v>3180</v>
      </c>
      <c r="I43" s="135"/>
      <c r="J43" s="136"/>
      <c r="K43" s="136">
        <f t="shared" ref="K43" si="14">H43*(1+0.08)</f>
        <v>3434.4</v>
      </c>
    </row>
    <row r="44" spans="2:11" s="28" customFormat="1" ht="13.35" customHeight="1" thickBot="1" x14ac:dyDescent="0.3">
      <c r="B44" s="31" t="s">
        <v>41</v>
      </c>
      <c r="C44" s="65"/>
      <c r="D44" s="64"/>
      <c r="E44" s="62">
        <v>1300</v>
      </c>
      <c r="F44" s="65"/>
      <c r="G44" s="64"/>
      <c r="H44" s="89">
        <v>500</v>
      </c>
      <c r="I44" s="135"/>
      <c r="J44" s="136"/>
      <c r="K44" s="136">
        <v>500</v>
      </c>
    </row>
    <row r="45" spans="2:11" s="28" customFormat="1" ht="13.35" customHeight="1" thickBot="1" x14ac:dyDescent="0.3">
      <c r="B45" s="100" t="s">
        <v>4</v>
      </c>
      <c r="C45" s="65"/>
      <c r="D45" s="64"/>
      <c r="E45" s="64">
        <f>SUM(E34:E44)</f>
        <v>21975</v>
      </c>
      <c r="F45" s="65"/>
      <c r="G45" s="64"/>
      <c r="H45" s="115">
        <f>SUM(H34:H44)</f>
        <v>19235.5</v>
      </c>
      <c r="I45" s="70"/>
      <c r="J45" s="134"/>
      <c r="K45" s="134">
        <f>SUM(K34:K44)</f>
        <v>20734.340000000004</v>
      </c>
    </row>
    <row r="46" spans="2:11" s="28" customFormat="1" ht="13.35" customHeight="1" thickBot="1" x14ac:dyDescent="0.3">
      <c r="B46" s="31"/>
      <c r="C46" s="67"/>
      <c r="D46" s="56"/>
      <c r="E46" s="68"/>
      <c r="F46" s="67"/>
      <c r="G46" s="56"/>
      <c r="H46" s="56"/>
      <c r="I46" s="70"/>
      <c r="J46" s="70"/>
      <c r="K46" s="70"/>
    </row>
    <row r="47" spans="2:11" s="28" customFormat="1" ht="13.35" customHeight="1" x14ac:dyDescent="0.25">
      <c r="B47" s="128" t="s">
        <v>6</v>
      </c>
      <c r="C47" s="306" t="str">
        <f>C33</f>
        <v>2015-2016</v>
      </c>
      <c r="D47" s="284"/>
      <c r="E47" s="284"/>
      <c r="F47" s="304" t="str">
        <f>F33</f>
        <v>2016-2017</v>
      </c>
      <c r="G47" s="304"/>
      <c r="H47" s="305"/>
      <c r="I47" s="291" t="str">
        <f>I33</f>
        <v>2015-2016</v>
      </c>
      <c r="J47" s="292"/>
      <c r="K47" s="293"/>
    </row>
    <row r="48" spans="2:11" s="28" customFormat="1" ht="13.35" customHeight="1" x14ac:dyDescent="0.25">
      <c r="B48" s="126" t="s">
        <v>44</v>
      </c>
      <c r="C48" s="111">
        <v>12</v>
      </c>
      <c r="D48" s="107">
        <v>20</v>
      </c>
      <c r="E48" s="62">
        <f>C48*D48</f>
        <v>240</v>
      </c>
      <c r="F48" s="111">
        <v>12</v>
      </c>
      <c r="G48" s="107">
        <f>D48*(1+0.06)</f>
        <v>21.200000000000003</v>
      </c>
      <c r="H48" s="89">
        <f>F48*G48</f>
        <v>254.40000000000003</v>
      </c>
      <c r="I48" s="135">
        <v>12</v>
      </c>
      <c r="J48" s="136">
        <f>G48</f>
        <v>21.200000000000003</v>
      </c>
      <c r="K48" s="136">
        <f>I48*J48</f>
        <v>254.40000000000003</v>
      </c>
    </row>
    <row r="49" spans="2:11" s="28" customFormat="1" ht="13.35" customHeight="1" x14ac:dyDescent="0.25">
      <c r="B49" s="20" t="s">
        <v>45</v>
      </c>
      <c r="C49" s="111">
        <v>12</v>
      </c>
      <c r="D49" s="107">
        <v>250</v>
      </c>
      <c r="E49" s="107">
        <f>C49*D49</f>
        <v>3000</v>
      </c>
      <c r="F49" s="111">
        <v>12</v>
      </c>
      <c r="G49" s="107">
        <f t="shared" ref="G49" si="15">D49*(1+0.06)</f>
        <v>265</v>
      </c>
      <c r="H49" s="116">
        <f>SUM(F49*G49)</f>
        <v>3180</v>
      </c>
      <c r="I49" s="135">
        <v>12</v>
      </c>
      <c r="J49" s="136">
        <f>G49*(1+0.08)</f>
        <v>286.20000000000005</v>
      </c>
      <c r="K49" s="136">
        <f>I49*J49</f>
        <v>3434.4000000000005</v>
      </c>
    </row>
    <row r="50" spans="2:11" s="28" customFormat="1" ht="13.35" customHeight="1" thickBot="1" x14ac:dyDescent="0.3">
      <c r="B50" s="20" t="s">
        <v>46</v>
      </c>
      <c r="C50" s="111"/>
      <c r="D50" s="107"/>
      <c r="E50" s="107">
        <v>1000</v>
      </c>
      <c r="F50" s="111"/>
      <c r="G50" s="107"/>
      <c r="H50" s="116">
        <f>E50*(1+0.06)</f>
        <v>1060</v>
      </c>
      <c r="I50" s="70"/>
      <c r="J50" s="134"/>
      <c r="K50" s="136">
        <f>H50*(1+0.08)</f>
        <v>1144.8000000000002</v>
      </c>
    </row>
    <row r="51" spans="2:11" s="28" customFormat="1" ht="13.35" customHeight="1" thickBot="1" x14ac:dyDescent="0.3">
      <c r="B51" s="23" t="s">
        <v>4</v>
      </c>
      <c r="C51" s="74"/>
      <c r="D51" s="75"/>
      <c r="E51" s="75">
        <f>SUM(E48:E50)</f>
        <v>4240</v>
      </c>
      <c r="F51" s="74"/>
      <c r="G51" s="75"/>
      <c r="H51" s="117">
        <f>SUM(H48:H50)</f>
        <v>4494.3999999999996</v>
      </c>
      <c r="I51" s="70"/>
      <c r="J51" s="70"/>
      <c r="K51" s="134">
        <f>SUM(K48:K50)</f>
        <v>4833.6000000000004</v>
      </c>
    </row>
    <row r="52" spans="2:11" s="28" customFormat="1" ht="13.35" customHeight="1" thickBot="1" x14ac:dyDescent="0.3">
      <c r="B52" s="27"/>
      <c r="C52" s="67"/>
      <c r="D52" s="56"/>
      <c r="E52" s="68"/>
      <c r="F52" s="67"/>
      <c r="G52" s="56"/>
      <c r="H52" s="56"/>
      <c r="I52" s="70"/>
      <c r="J52" s="70"/>
      <c r="K52" s="70"/>
    </row>
    <row r="53" spans="2:11" s="28" customFormat="1" ht="13.35" customHeight="1" x14ac:dyDescent="0.25">
      <c r="B53" s="32" t="s">
        <v>7</v>
      </c>
      <c r="C53" s="279" t="str">
        <f>C47</f>
        <v>2015-2016</v>
      </c>
      <c r="D53" s="279"/>
      <c r="E53" s="279"/>
      <c r="F53" s="280" t="str">
        <f>F47</f>
        <v>2016-2017</v>
      </c>
      <c r="G53" s="280"/>
      <c r="H53" s="281"/>
      <c r="I53" s="294" t="str">
        <f>I47</f>
        <v>2015-2016</v>
      </c>
      <c r="J53" s="295"/>
      <c r="K53" s="296"/>
    </row>
    <row r="54" spans="2:11" s="28" customFormat="1" ht="13.35" customHeight="1" x14ac:dyDescent="0.25">
      <c r="B54" s="29" t="s">
        <v>47</v>
      </c>
      <c r="C54" s="63">
        <v>12</v>
      </c>
      <c r="D54" s="62">
        <v>660</v>
      </c>
      <c r="E54" s="107">
        <f>SUM(C54*D54)</f>
        <v>7920</v>
      </c>
      <c r="F54" s="63">
        <v>12</v>
      </c>
      <c r="G54" s="62">
        <f>D54*(1+0.06)</f>
        <v>699.6</v>
      </c>
      <c r="H54" s="116">
        <f>SUM(F54*G54)</f>
        <v>8395.2000000000007</v>
      </c>
      <c r="I54" s="135">
        <v>12</v>
      </c>
      <c r="J54" s="136">
        <f>G54*(1+0.08)</f>
        <v>755.5680000000001</v>
      </c>
      <c r="K54" s="136">
        <f>I54*J54</f>
        <v>9066.8160000000007</v>
      </c>
    </row>
    <row r="55" spans="2:11" s="28" customFormat="1" ht="11.25" x14ac:dyDescent="0.25">
      <c r="B55" s="29" t="s">
        <v>48</v>
      </c>
      <c r="C55" s="63">
        <v>12</v>
      </c>
      <c r="D55" s="62">
        <v>150</v>
      </c>
      <c r="E55" s="107">
        <f>SUM(C55*D55)</f>
        <v>1800</v>
      </c>
      <c r="F55" s="63">
        <v>12</v>
      </c>
      <c r="G55" s="62">
        <f t="shared" ref="G55:G56" si="16">D55*(1+0.06)</f>
        <v>159</v>
      </c>
      <c r="H55" s="116">
        <f>SUM(F55*G55)</f>
        <v>1908</v>
      </c>
      <c r="I55" s="137">
        <v>12</v>
      </c>
      <c r="J55" s="136">
        <f t="shared" ref="J55:J61" si="17">G55*(1+0.08)</f>
        <v>171.72</v>
      </c>
      <c r="K55" s="136">
        <f t="shared" ref="K55:K61" si="18">I55*J55</f>
        <v>2060.64</v>
      </c>
    </row>
    <row r="56" spans="2:11" s="28" customFormat="1" ht="13.35" customHeight="1" x14ac:dyDescent="0.25">
      <c r="B56" s="29" t="s">
        <v>49</v>
      </c>
      <c r="C56" s="63">
        <v>12</v>
      </c>
      <c r="D56" s="62">
        <v>99</v>
      </c>
      <c r="E56" s="107">
        <f>C56*D56</f>
        <v>1188</v>
      </c>
      <c r="F56" s="63">
        <v>12</v>
      </c>
      <c r="G56" s="62">
        <f t="shared" si="16"/>
        <v>104.94000000000001</v>
      </c>
      <c r="H56" s="116">
        <f>SUM(F56*G56)</f>
        <v>1259.2800000000002</v>
      </c>
      <c r="I56" s="137">
        <v>12</v>
      </c>
      <c r="J56" s="136">
        <f t="shared" si="17"/>
        <v>113.33520000000001</v>
      </c>
      <c r="K56" s="136">
        <f t="shared" si="18"/>
        <v>1360.0224000000003</v>
      </c>
    </row>
    <row r="57" spans="2:11" s="28" customFormat="1" ht="11.25" x14ac:dyDescent="0.25">
      <c r="B57" s="29" t="s">
        <v>79</v>
      </c>
      <c r="C57" s="63"/>
      <c r="D57" s="62"/>
      <c r="E57" s="107">
        <v>90</v>
      </c>
      <c r="F57" s="63"/>
      <c r="G57" s="62"/>
      <c r="H57" s="116">
        <f>E57*(1+0.06)</f>
        <v>95.4</v>
      </c>
      <c r="I57" s="137"/>
      <c r="J57" s="136">
        <f>H57*(1+0.08)</f>
        <v>103.03200000000001</v>
      </c>
      <c r="K57" s="136">
        <f>J57</f>
        <v>103.03200000000001</v>
      </c>
    </row>
    <row r="58" spans="2:11" s="28" customFormat="1" ht="13.35" customHeight="1" x14ac:dyDescent="0.25">
      <c r="B58" s="29" t="s">
        <v>50</v>
      </c>
      <c r="C58" s="63">
        <v>12</v>
      </c>
      <c r="D58" s="62">
        <v>20</v>
      </c>
      <c r="E58" s="107">
        <f>SUM(C58*D58)</f>
        <v>240</v>
      </c>
      <c r="F58" s="63">
        <v>12</v>
      </c>
      <c r="G58" s="62">
        <f>D58*(1+0.06)</f>
        <v>21.200000000000003</v>
      </c>
      <c r="H58" s="116">
        <f>SUM(F58*G58)</f>
        <v>254.40000000000003</v>
      </c>
      <c r="I58" s="137">
        <v>12</v>
      </c>
      <c r="J58" s="136">
        <f t="shared" si="17"/>
        <v>22.896000000000004</v>
      </c>
      <c r="K58" s="136">
        <f t="shared" si="18"/>
        <v>274.75200000000007</v>
      </c>
    </row>
    <row r="59" spans="2:11" s="28" customFormat="1" ht="13.35" customHeight="1" x14ac:dyDescent="0.25">
      <c r="B59" s="29" t="s">
        <v>51</v>
      </c>
      <c r="C59" s="63">
        <v>12</v>
      </c>
      <c r="D59" s="62">
        <v>70</v>
      </c>
      <c r="E59" s="62">
        <f>C59*D59</f>
        <v>840</v>
      </c>
      <c r="F59" s="63">
        <v>12</v>
      </c>
      <c r="G59" s="62">
        <f t="shared" ref="G59:G61" si="19">D59*(1+0.06)</f>
        <v>74.2</v>
      </c>
      <c r="H59" s="89">
        <f>F59*G59</f>
        <v>890.40000000000009</v>
      </c>
      <c r="I59" s="137">
        <v>12</v>
      </c>
      <c r="J59" s="136">
        <f t="shared" si="17"/>
        <v>80.13600000000001</v>
      </c>
      <c r="K59" s="136">
        <f t="shared" si="18"/>
        <v>961.63200000000006</v>
      </c>
    </row>
    <row r="60" spans="2:11" s="28" customFormat="1" ht="13.35" customHeight="1" x14ac:dyDescent="0.25">
      <c r="B60" s="29" t="s">
        <v>52</v>
      </c>
      <c r="C60" s="63">
        <v>12</v>
      </c>
      <c r="D60" s="62">
        <v>200</v>
      </c>
      <c r="E60" s="62">
        <f>C60*D60</f>
        <v>2400</v>
      </c>
      <c r="F60" s="63">
        <v>12</v>
      </c>
      <c r="G60" s="62">
        <f t="shared" si="19"/>
        <v>212</v>
      </c>
      <c r="H60" s="89">
        <f>F60*G60</f>
        <v>2544</v>
      </c>
      <c r="I60" s="137">
        <v>12</v>
      </c>
      <c r="J60" s="136">
        <f t="shared" si="17"/>
        <v>228.96</v>
      </c>
      <c r="K60" s="136">
        <f t="shared" si="18"/>
        <v>2747.52</v>
      </c>
    </row>
    <row r="61" spans="2:11" s="28" customFormat="1" ht="13.35" customHeight="1" thickBot="1" x14ac:dyDescent="0.3">
      <c r="B61" s="29" t="s">
        <v>19</v>
      </c>
      <c r="C61" s="63">
        <v>12</v>
      </c>
      <c r="D61" s="62">
        <v>22</v>
      </c>
      <c r="E61" s="62">
        <f>C61*D61</f>
        <v>264</v>
      </c>
      <c r="F61" s="63">
        <v>12</v>
      </c>
      <c r="G61" s="62">
        <f t="shared" si="19"/>
        <v>23.32</v>
      </c>
      <c r="H61" s="89">
        <f>F61*G61</f>
        <v>279.84000000000003</v>
      </c>
      <c r="I61" s="114">
        <v>12</v>
      </c>
      <c r="J61" s="136">
        <f t="shared" si="17"/>
        <v>25.185600000000001</v>
      </c>
      <c r="K61" s="136">
        <f t="shared" si="18"/>
        <v>302.22720000000004</v>
      </c>
    </row>
    <row r="62" spans="2:11" s="28" customFormat="1" ht="12" thickBot="1" x14ac:dyDescent="0.3">
      <c r="B62" s="23" t="s">
        <v>4</v>
      </c>
      <c r="C62" s="79"/>
      <c r="D62" s="80"/>
      <c r="E62" s="80">
        <f>SUM(E54:E61)</f>
        <v>14742</v>
      </c>
      <c r="F62" s="79"/>
      <c r="G62" s="80"/>
      <c r="H62" s="118">
        <f>SUM(H54:H61)</f>
        <v>15626.52</v>
      </c>
      <c r="I62" s="114"/>
      <c r="J62" s="131"/>
      <c r="K62" s="132">
        <f>SUM(K54:K61)</f>
        <v>16876.641599999999</v>
      </c>
    </row>
    <row r="63" spans="2:11" s="28" customFormat="1" ht="13.35" customHeight="1" thickBot="1" x14ac:dyDescent="0.3">
      <c r="B63" s="23"/>
      <c r="C63" s="76"/>
      <c r="D63" s="77"/>
      <c r="E63" s="78"/>
      <c r="F63" s="76"/>
      <c r="G63" s="77"/>
      <c r="H63" s="77"/>
      <c r="I63" s="114"/>
      <c r="J63" s="114"/>
      <c r="K63" s="114"/>
    </row>
    <row r="64" spans="2:11" s="28" customFormat="1" ht="11.25" x14ac:dyDescent="0.25">
      <c r="B64" s="32" t="s">
        <v>8</v>
      </c>
      <c r="C64" s="279" t="str">
        <f>C53</f>
        <v>2015-2016</v>
      </c>
      <c r="D64" s="279"/>
      <c r="E64" s="279"/>
      <c r="F64" s="280" t="str">
        <f>F53</f>
        <v>2016-2017</v>
      </c>
      <c r="G64" s="280"/>
      <c r="H64" s="281"/>
      <c r="I64" s="297" t="str">
        <f>I53</f>
        <v>2015-2016</v>
      </c>
      <c r="J64" s="298"/>
      <c r="K64" s="299"/>
    </row>
    <row r="65" spans="2:11" s="28" customFormat="1" ht="11.25" x14ac:dyDescent="0.25">
      <c r="B65" s="29" t="s">
        <v>88</v>
      </c>
      <c r="C65" s="63">
        <v>1</v>
      </c>
      <c r="D65" s="62">
        <v>400</v>
      </c>
      <c r="E65" s="107">
        <f>SUM(C65*D65)</f>
        <v>400</v>
      </c>
      <c r="F65" s="63"/>
      <c r="G65" s="62"/>
      <c r="H65" s="89">
        <f>F65*G65</f>
        <v>0</v>
      </c>
      <c r="I65" s="114"/>
      <c r="J65" s="131"/>
      <c r="K65" s="131">
        <f>I65*J65</f>
        <v>0</v>
      </c>
    </row>
    <row r="66" spans="2:11" s="10" customFormat="1" ht="12" thickBot="1" x14ac:dyDescent="0.3">
      <c r="B66" s="33" t="s">
        <v>89</v>
      </c>
      <c r="C66" s="63">
        <v>1</v>
      </c>
      <c r="D66" s="62">
        <v>600</v>
      </c>
      <c r="E66" s="107">
        <f>C66*D66</f>
        <v>600</v>
      </c>
      <c r="F66" s="63"/>
      <c r="G66" s="62"/>
      <c r="H66" s="89">
        <f>F66*G66</f>
        <v>0</v>
      </c>
      <c r="I66" s="114"/>
      <c r="J66" s="131"/>
      <c r="K66" s="131">
        <f>I66*J66</f>
        <v>0</v>
      </c>
    </row>
    <row r="67" spans="2:11" s="10" customFormat="1" ht="12" thickBot="1" x14ac:dyDescent="0.3">
      <c r="B67" s="100" t="s">
        <v>4</v>
      </c>
      <c r="C67" s="65"/>
      <c r="D67" s="64"/>
      <c r="E67" s="64">
        <f>SUM(E65:E66)</f>
        <v>1000</v>
      </c>
      <c r="F67" s="65"/>
      <c r="G67" s="64"/>
      <c r="H67" s="115">
        <f>SUM(H65:H65)</f>
        <v>0</v>
      </c>
      <c r="I67" s="114"/>
      <c r="J67" s="131"/>
      <c r="K67" s="132">
        <f>SUM(K65:K65)</f>
        <v>0</v>
      </c>
    </row>
    <row r="68" spans="2:11" s="10" customFormat="1" ht="12" thickBot="1" x14ac:dyDescent="0.3">
      <c r="B68" s="100"/>
      <c r="C68" s="108"/>
      <c r="D68" s="109"/>
      <c r="E68" s="110"/>
      <c r="F68" s="108"/>
      <c r="G68" s="109"/>
      <c r="H68" s="109"/>
      <c r="I68" s="114"/>
      <c r="J68" s="114"/>
      <c r="K68" s="114"/>
    </row>
    <row r="69" spans="2:11" s="19" customFormat="1" ht="11.25" x14ac:dyDescent="0.25">
      <c r="B69" s="129" t="s">
        <v>9</v>
      </c>
      <c r="C69" s="303" t="str">
        <f>C64</f>
        <v>2015-2016</v>
      </c>
      <c r="D69" s="303"/>
      <c r="E69" s="303"/>
      <c r="F69" s="304" t="str">
        <f>F64</f>
        <v>2016-2017</v>
      </c>
      <c r="G69" s="304"/>
      <c r="H69" s="305"/>
      <c r="I69" s="297" t="str">
        <f>I64</f>
        <v>2015-2016</v>
      </c>
      <c r="J69" s="298"/>
      <c r="K69" s="299"/>
    </row>
    <row r="70" spans="2:11" s="19" customFormat="1" ht="11.25" x14ac:dyDescent="0.25">
      <c r="B70" s="20" t="s">
        <v>53</v>
      </c>
      <c r="C70" s="17"/>
      <c r="D70" s="81"/>
      <c r="E70" s="62">
        <v>220</v>
      </c>
      <c r="F70" s="63"/>
      <c r="G70" s="62"/>
      <c r="H70" s="89">
        <f t="shared" ref="H70:H71" si="20">E70*(1+0.06)</f>
        <v>233.20000000000002</v>
      </c>
      <c r="I70" s="114"/>
      <c r="J70" s="114"/>
      <c r="K70" s="131">
        <f t="shared" ref="K70:K71" si="21">H70*(1+0.08)</f>
        <v>251.85600000000002</v>
      </c>
    </row>
    <row r="71" spans="2:11" s="19" customFormat="1" ht="12" thickBot="1" x14ac:dyDescent="0.3">
      <c r="B71" s="33" t="s">
        <v>54</v>
      </c>
      <c r="C71" s="21"/>
      <c r="D71" s="82"/>
      <c r="E71" s="62">
        <v>1500</v>
      </c>
      <c r="F71" s="63"/>
      <c r="G71" s="62"/>
      <c r="H71" s="89">
        <f t="shared" si="20"/>
        <v>1590</v>
      </c>
      <c r="I71" s="114"/>
      <c r="J71" s="114"/>
      <c r="K71" s="131">
        <f t="shared" si="21"/>
        <v>1717.2</v>
      </c>
    </row>
    <row r="72" spans="2:11" s="19" customFormat="1" ht="12" thickBot="1" x14ac:dyDescent="0.3">
      <c r="B72" s="23" t="s">
        <v>4</v>
      </c>
      <c r="C72" s="24"/>
      <c r="D72" s="25"/>
      <c r="E72" s="64">
        <f>SUM(E70:E71)</f>
        <v>1720</v>
      </c>
      <c r="F72" s="65"/>
      <c r="G72" s="64"/>
      <c r="H72" s="115">
        <f>SUM(H70:H71)</f>
        <v>1823.2</v>
      </c>
      <c r="I72" s="114"/>
      <c r="J72" s="114"/>
      <c r="K72" s="132">
        <f>SUM(K70:K71)</f>
        <v>1969.056</v>
      </c>
    </row>
    <row r="73" spans="2:11" s="19" customFormat="1" ht="12" thickBot="1" x14ac:dyDescent="0.3">
      <c r="B73" s="34"/>
      <c r="C73" s="35"/>
      <c r="D73" s="36"/>
      <c r="E73" s="36"/>
      <c r="F73" s="35"/>
      <c r="G73" s="36"/>
      <c r="H73" s="36"/>
      <c r="I73" s="114"/>
      <c r="J73" s="114"/>
      <c r="K73" s="114"/>
    </row>
    <row r="74" spans="2:11" s="19" customFormat="1" ht="11.25" x14ac:dyDescent="0.25">
      <c r="B74" s="32" t="s">
        <v>10</v>
      </c>
      <c r="C74" s="279" t="str">
        <f>C69</f>
        <v>2015-2016</v>
      </c>
      <c r="D74" s="279"/>
      <c r="E74" s="279"/>
      <c r="F74" s="280" t="str">
        <f>F69</f>
        <v>2016-2017</v>
      </c>
      <c r="G74" s="280"/>
      <c r="H74" s="281"/>
      <c r="I74" s="297" t="str">
        <f>I69</f>
        <v>2015-2016</v>
      </c>
      <c r="J74" s="298"/>
      <c r="K74" s="299"/>
    </row>
    <row r="75" spans="2:11" s="19" customFormat="1" ht="11.25" x14ac:dyDescent="0.25">
      <c r="B75" s="20" t="s">
        <v>55</v>
      </c>
      <c r="C75" s="17">
        <v>12</v>
      </c>
      <c r="D75" s="101">
        <v>35</v>
      </c>
      <c r="E75" s="102">
        <f>C75*D75</f>
        <v>420</v>
      </c>
      <c r="F75" s="17">
        <v>12</v>
      </c>
      <c r="G75" s="101">
        <f>D75*(1+0.06)</f>
        <v>37.1</v>
      </c>
      <c r="H75" s="143">
        <f>F75*G75</f>
        <v>445.20000000000005</v>
      </c>
      <c r="I75" s="114">
        <v>12</v>
      </c>
      <c r="J75" s="131">
        <f>G75*(1+0.08)</f>
        <v>40.068000000000005</v>
      </c>
      <c r="K75" s="131">
        <f>I75*J75</f>
        <v>480.81600000000003</v>
      </c>
    </row>
    <row r="76" spans="2:11" s="19" customFormat="1" ht="11.25" x14ac:dyDescent="0.25">
      <c r="B76" s="22" t="s">
        <v>56</v>
      </c>
      <c r="C76" s="21">
        <v>12</v>
      </c>
      <c r="D76" s="103">
        <v>190</v>
      </c>
      <c r="E76" s="102">
        <f>C76*D76</f>
        <v>2280</v>
      </c>
      <c r="F76" s="21">
        <v>12</v>
      </c>
      <c r="G76" s="101">
        <f t="shared" ref="G76:G77" si="22">D76*(1+0.06)</f>
        <v>201.4</v>
      </c>
      <c r="H76" s="143">
        <f>F76*G76</f>
        <v>2416.8000000000002</v>
      </c>
      <c r="I76" s="114">
        <v>12</v>
      </c>
      <c r="J76" s="131">
        <f t="shared" ref="J76:J77" si="23">G76*(1+0.08)</f>
        <v>217.51200000000003</v>
      </c>
      <c r="K76" s="131">
        <f t="shared" ref="K76:K77" si="24">I76*J76</f>
        <v>2610.1440000000002</v>
      </c>
    </row>
    <row r="77" spans="2:11" s="19" customFormat="1" ht="12" thickBot="1" x14ac:dyDescent="0.3">
      <c r="B77" s="22" t="s">
        <v>57</v>
      </c>
      <c r="C77" s="21">
        <v>12</v>
      </c>
      <c r="D77" s="103">
        <v>50</v>
      </c>
      <c r="E77" s="102">
        <f>C77*D77</f>
        <v>600</v>
      </c>
      <c r="F77" s="21">
        <v>12</v>
      </c>
      <c r="G77" s="101">
        <f t="shared" si="22"/>
        <v>53</v>
      </c>
      <c r="H77" s="143">
        <f t="shared" ref="H77" si="25">F77*G77</f>
        <v>636</v>
      </c>
      <c r="I77" s="71">
        <v>12</v>
      </c>
      <c r="J77" s="131">
        <f t="shared" si="23"/>
        <v>57.24</v>
      </c>
      <c r="K77" s="131">
        <f t="shared" si="24"/>
        <v>686.88</v>
      </c>
    </row>
    <row r="78" spans="2:11" s="19" customFormat="1" ht="12" thickBot="1" x14ac:dyDescent="0.3">
      <c r="B78" s="169" t="s">
        <v>4</v>
      </c>
      <c r="C78" s="97"/>
      <c r="D78" s="96"/>
      <c r="E78" s="96">
        <f>SUM(E75:E77)</f>
        <v>3300</v>
      </c>
      <c r="F78" s="105"/>
      <c r="G78" s="106"/>
      <c r="H78" s="106">
        <f>SUM(H75:H77)</f>
        <v>3498</v>
      </c>
      <c r="I78" s="114"/>
      <c r="J78" s="131"/>
      <c r="K78" s="132">
        <f>SUM(K75:K77)</f>
        <v>3777.84</v>
      </c>
    </row>
    <row r="79" spans="2:11" s="19" customFormat="1" ht="12" thickBot="1" x14ac:dyDescent="0.3">
      <c r="B79" s="170"/>
      <c r="C79" s="166"/>
      <c r="D79" s="167"/>
      <c r="E79" s="167"/>
      <c r="F79" s="98"/>
      <c r="G79" s="56"/>
      <c r="H79" s="56"/>
      <c r="I79" s="70"/>
      <c r="J79" s="70"/>
      <c r="K79" s="70"/>
    </row>
    <row r="80" spans="2:11" s="19" customFormat="1" ht="12.75" thickBot="1" x14ac:dyDescent="0.3">
      <c r="B80" s="171" t="s">
        <v>11</v>
      </c>
      <c r="C80" s="172"/>
      <c r="D80" s="172"/>
      <c r="E80" s="172"/>
      <c r="F80" s="168"/>
      <c r="G80" s="168"/>
      <c r="H80" s="119"/>
      <c r="I80" s="310"/>
      <c r="J80" s="311"/>
      <c r="K80" s="312"/>
    </row>
    <row r="81" spans="2:11" s="19" customFormat="1" ht="12.75" thickBot="1" x14ac:dyDescent="0.3">
      <c r="B81" s="38"/>
      <c r="C81" s="39"/>
      <c r="D81" s="40"/>
      <c r="E81" s="40"/>
      <c r="F81" s="39"/>
      <c r="G81" s="40"/>
      <c r="H81" s="40"/>
      <c r="I81" s="70"/>
      <c r="J81" s="70"/>
      <c r="K81" s="70"/>
    </row>
    <row r="82" spans="2:11" s="19" customFormat="1" ht="11.25" x14ac:dyDescent="0.25">
      <c r="B82" s="32" t="s">
        <v>12</v>
      </c>
      <c r="C82" s="279" t="str">
        <f>C74</f>
        <v>2015-2016</v>
      </c>
      <c r="D82" s="279"/>
      <c r="E82" s="279"/>
      <c r="F82" s="280" t="str">
        <f>F74</f>
        <v>2016-2017</v>
      </c>
      <c r="G82" s="280"/>
      <c r="H82" s="281"/>
      <c r="I82" s="294" t="str">
        <f>I74</f>
        <v>2015-2016</v>
      </c>
      <c r="J82" s="295"/>
      <c r="K82" s="296"/>
    </row>
    <row r="83" spans="2:11" s="19" customFormat="1" ht="11.25" x14ac:dyDescent="0.25">
      <c r="B83" s="20" t="s">
        <v>58</v>
      </c>
      <c r="C83" s="17"/>
      <c r="D83" s="99"/>
      <c r="E83" s="62">
        <v>330</v>
      </c>
      <c r="F83" s="63"/>
      <c r="G83" s="63"/>
      <c r="H83" s="89">
        <f>E83*(1+0.06)</f>
        <v>349.8</v>
      </c>
      <c r="I83" s="70"/>
      <c r="J83" s="70"/>
      <c r="K83" s="136">
        <f>H83*(1+0.08)</f>
        <v>377.78400000000005</v>
      </c>
    </row>
    <row r="84" spans="2:11" s="19" customFormat="1" ht="11.25" x14ac:dyDescent="0.25">
      <c r="B84" s="20" t="s">
        <v>59</v>
      </c>
      <c r="C84" s="17"/>
      <c r="D84" s="99"/>
      <c r="E84" s="62">
        <v>440</v>
      </c>
      <c r="F84" s="63"/>
      <c r="G84" s="63"/>
      <c r="H84" s="89">
        <f t="shared" ref="H84:H86" si="26">E84*(1+0.06)</f>
        <v>466.40000000000003</v>
      </c>
      <c r="I84" s="70"/>
      <c r="J84" s="70"/>
      <c r="K84" s="136">
        <f t="shared" ref="K84:K86" si="27">H84*(1+0.08)</f>
        <v>503.71200000000005</v>
      </c>
    </row>
    <row r="85" spans="2:11" s="19" customFormat="1" ht="11.25" x14ac:dyDescent="0.25">
      <c r="B85" s="20" t="s">
        <v>60</v>
      </c>
      <c r="C85" s="17"/>
      <c r="D85" s="99"/>
      <c r="E85" s="62">
        <v>302.5</v>
      </c>
      <c r="F85" s="63"/>
      <c r="G85" s="63"/>
      <c r="H85" s="89">
        <f t="shared" si="26"/>
        <v>320.65000000000003</v>
      </c>
      <c r="I85" s="70"/>
      <c r="J85" s="70"/>
      <c r="K85" s="136">
        <f t="shared" si="27"/>
        <v>346.30200000000008</v>
      </c>
    </row>
    <row r="86" spans="2:11" s="19" customFormat="1" ht="12" thickBot="1" x14ac:dyDescent="0.3">
      <c r="B86" s="20" t="s">
        <v>61</v>
      </c>
      <c r="C86" s="17"/>
      <c r="D86" s="99"/>
      <c r="E86" s="62">
        <v>200</v>
      </c>
      <c r="F86" s="63"/>
      <c r="G86" s="63"/>
      <c r="H86" s="89">
        <f t="shared" si="26"/>
        <v>212</v>
      </c>
      <c r="I86" s="70"/>
      <c r="J86" s="70"/>
      <c r="K86" s="136">
        <f t="shared" si="27"/>
        <v>228.96</v>
      </c>
    </row>
    <row r="87" spans="2:11" s="19" customFormat="1" ht="12" thickBot="1" x14ac:dyDescent="0.3">
      <c r="B87" s="100" t="s">
        <v>4</v>
      </c>
      <c r="C87" s="42"/>
      <c r="D87" s="83"/>
      <c r="E87" s="64">
        <f>SUM(E83:E86)</f>
        <v>1272.5</v>
      </c>
      <c r="F87" s="65"/>
      <c r="G87" s="64"/>
      <c r="H87" s="115">
        <f>SUM(H83:H86)</f>
        <v>1348.8500000000001</v>
      </c>
      <c r="I87" s="70"/>
      <c r="J87" s="70"/>
      <c r="K87" s="134">
        <f>SUM(K83:K86)</f>
        <v>1456.7580000000003</v>
      </c>
    </row>
    <row r="88" spans="2:11" s="19" customFormat="1" ht="12" thickBot="1" x14ac:dyDescent="0.3">
      <c r="B88" s="43"/>
      <c r="C88" s="44"/>
      <c r="D88" s="45"/>
      <c r="E88" s="84"/>
      <c r="F88" s="85"/>
      <c r="G88" s="84"/>
      <c r="H88" s="120"/>
      <c r="I88" s="70"/>
      <c r="J88" s="70"/>
      <c r="K88" s="70"/>
    </row>
    <row r="89" spans="2:11" s="19" customFormat="1" ht="12" x14ac:dyDescent="0.25">
      <c r="B89" s="32" t="s">
        <v>13</v>
      </c>
      <c r="C89" s="279" t="str">
        <f>C82</f>
        <v>2015-2016</v>
      </c>
      <c r="D89" s="279"/>
      <c r="E89" s="307"/>
      <c r="F89" s="308" t="str">
        <f>F82</f>
        <v>2016-2017</v>
      </c>
      <c r="G89" s="308"/>
      <c r="H89" s="309"/>
      <c r="I89" s="313" t="str">
        <f>I82</f>
        <v>2015-2016</v>
      </c>
      <c r="J89" s="314"/>
      <c r="K89" s="315"/>
    </row>
    <row r="90" spans="2:11" s="19" customFormat="1" ht="11.25" x14ac:dyDescent="0.25">
      <c r="B90" s="20" t="s">
        <v>62</v>
      </c>
      <c r="C90" s="17"/>
      <c r="D90" s="81"/>
      <c r="E90" s="62">
        <v>3000</v>
      </c>
      <c r="F90" s="63"/>
      <c r="G90" s="62"/>
      <c r="H90" s="89">
        <f>E90*(1+0.06)</f>
        <v>3180</v>
      </c>
      <c r="I90" s="70"/>
      <c r="J90" s="70"/>
      <c r="K90" s="136">
        <f>H90*(1+0.08)</f>
        <v>3434.4</v>
      </c>
    </row>
    <row r="91" spans="2:11" s="19" customFormat="1" ht="12" x14ac:dyDescent="0.25">
      <c r="B91" s="20" t="s">
        <v>63</v>
      </c>
      <c r="C91" s="17"/>
      <c r="D91" s="81"/>
      <c r="E91" s="62">
        <v>590</v>
      </c>
      <c r="F91" s="63"/>
      <c r="G91" s="62"/>
      <c r="H91" s="89">
        <f t="shared" ref="H91:H97" si="28">E91*(1+0.06)</f>
        <v>625.4</v>
      </c>
      <c r="I91" s="123"/>
      <c r="J91" s="124"/>
      <c r="K91" s="136">
        <f t="shared" ref="K91:K97" si="29">H91*(1+0.08)</f>
        <v>675.43200000000002</v>
      </c>
    </row>
    <row r="92" spans="2:11" s="19" customFormat="1" ht="12" x14ac:dyDescent="0.25">
      <c r="B92" s="20" t="s">
        <v>64</v>
      </c>
      <c r="C92" s="17"/>
      <c r="D92" s="81"/>
      <c r="E92" s="62">
        <v>7000</v>
      </c>
      <c r="F92" s="63"/>
      <c r="G92" s="62"/>
      <c r="H92" s="89">
        <f t="shared" si="28"/>
        <v>7420</v>
      </c>
      <c r="I92" s="125"/>
      <c r="J92" s="125"/>
      <c r="K92" s="136">
        <f t="shared" si="29"/>
        <v>8013.6</v>
      </c>
    </row>
    <row r="93" spans="2:11" s="18" customFormat="1" ht="13.35" customHeight="1" x14ac:dyDescent="0.25">
      <c r="B93" s="20" t="s">
        <v>14</v>
      </c>
      <c r="C93" s="17"/>
      <c r="D93" s="81"/>
      <c r="E93" s="62">
        <v>4000</v>
      </c>
      <c r="F93" s="63"/>
      <c r="G93" s="62"/>
      <c r="H93" s="89">
        <f t="shared" si="28"/>
        <v>4240</v>
      </c>
      <c r="I93" s="71"/>
      <c r="J93" s="71"/>
      <c r="K93" s="136">
        <f t="shared" si="29"/>
        <v>4579.2000000000007</v>
      </c>
    </row>
    <row r="94" spans="2:11" s="19" customFormat="1" ht="11.25" x14ac:dyDescent="0.25">
      <c r="B94" s="20" t="s">
        <v>65</v>
      </c>
      <c r="C94" s="17"/>
      <c r="D94" s="81"/>
      <c r="E94" s="62">
        <v>1000</v>
      </c>
      <c r="F94" s="63"/>
      <c r="G94" s="62"/>
      <c r="H94" s="89">
        <f t="shared" si="28"/>
        <v>1060</v>
      </c>
      <c r="I94" s="71"/>
      <c r="J94" s="71"/>
      <c r="K94" s="136">
        <f t="shared" si="29"/>
        <v>1144.8000000000002</v>
      </c>
    </row>
    <row r="95" spans="2:11" s="28" customFormat="1" ht="13.35" customHeight="1" x14ac:dyDescent="0.25">
      <c r="B95" s="20" t="s">
        <v>66</v>
      </c>
      <c r="C95" s="17"/>
      <c r="D95" s="81"/>
      <c r="E95" s="62">
        <v>700</v>
      </c>
      <c r="F95" s="63"/>
      <c r="G95" s="62"/>
      <c r="H95" s="89">
        <f t="shared" si="28"/>
        <v>742</v>
      </c>
      <c r="I95" s="71"/>
      <c r="J95" s="71"/>
      <c r="K95" s="136">
        <f t="shared" si="29"/>
        <v>801.36</v>
      </c>
    </row>
    <row r="96" spans="2:11" s="18" customFormat="1" ht="13.35" customHeight="1" x14ac:dyDescent="0.25">
      <c r="B96" s="20" t="s">
        <v>21</v>
      </c>
      <c r="C96" s="17"/>
      <c r="D96" s="81"/>
      <c r="E96" s="62">
        <v>2850</v>
      </c>
      <c r="F96" s="63"/>
      <c r="G96" s="62"/>
      <c r="H96" s="89">
        <f t="shared" si="28"/>
        <v>3021</v>
      </c>
      <c r="I96" s="71"/>
      <c r="J96" s="71"/>
      <c r="K96" s="136">
        <f t="shared" si="29"/>
        <v>3262.6800000000003</v>
      </c>
    </row>
    <row r="97" spans="2:11" s="28" customFormat="1" ht="12" thickBot="1" x14ac:dyDescent="0.3">
      <c r="B97" s="20" t="s">
        <v>20</v>
      </c>
      <c r="C97" s="17"/>
      <c r="D97" s="81"/>
      <c r="E97" s="62">
        <v>3000</v>
      </c>
      <c r="F97" s="63"/>
      <c r="G97" s="62"/>
      <c r="H97" s="89">
        <f t="shared" si="28"/>
        <v>3180</v>
      </c>
      <c r="I97" s="70"/>
      <c r="J97" s="70"/>
      <c r="K97" s="136">
        <f t="shared" si="29"/>
        <v>3434.4</v>
      </c>
    </row>
    <row r="98" spans="2:11" s="28" customFormat="1" ht="12" thickBot="1" x14ac:dyDescent="0.3">
      <c r="B98" s="23" t="s">
        <v>4</v>
      </c>
      <c r="C98" s="42"/>
      <c r="D98" s="83"/>
      <c r="E98" s="64">
        <f>SUM(E90:E97)</f>
        <v>22140</v>
      </c>
      <c r="F98" s="65"/>
      <c r="G98" s="64"/>
      <c r="H98" s="115">
        <f>SUM(H90:H97)</f>
        <v>23468.400000000001</v>
      </c>
      <c r="I98" s="70"/>
      <c r="J98" s="70"/>
      <c r="K98" s="134">
        <f>SUM(K90:K97)</f>
        <v>25345.872000000003</v>
      </c>
    </row>
    <row r="99" spans="2:11" s="28" customFormat="1" ht="12" thickBot="1" x14ac:dyDescent="0.3">
      <c r="B99" s="30"/>
      <c r="C99" s="46"/>
      <c r="D99" s="47"/>
      <c r="E99" s="48"/>
      <c r="F99" s="46"/>
      <c r="G99" s="47"/>
      <c r="H99" s="47"/>
      <c r="I99" s="71"/>
      <c r="J99" s="71"/>
      <c r="K99" s="71"/>
    </row>
    <row r="100" spans="2:11" s="28" customFormat="1" ht="11.25" x14ac:dyDescent="0.25">
      <c r="B100" s="60" t="s">
        <v>15</v>
      </c>
      <c r="C100" s="279" t="str">
        <f>C89</f>
        <v>2015-2016</v>
      </c>
      <c r="D100" s="279"/>
      <c r="E100" s="279"/>
      <c r="F100" s="280" t="str">
        <f>F89</f>
        <v>2016-2017</v>
      </c>
      <c r="G100" s="280"/>
      <c r="H100" s="281"/>
      <c r="I100" s="297" t="str">
        <f>I89</f>
        <v>2015-2016</v>
      </c>
      <c r="J100" s="298"/>
      <c r="K100" s="299"/>
    </row>
    <row r="101" spans="2:11" s="28" customFormat="1" ht="11.25" x14ac:dyDescent="0.25">
      <c r="B101" s="61" t="s">
        <v>67</v>
      </c>
      <c r="C101" s="63"/>
      <c r="D101" s="62"/>
      <c r="E101" s="62">
        <v>2500</v>
      </c>
      <c r="F101" s="63"/>
      <c r="G101" s="62"/>
      <c r="H101" s="89">
        <f>E101*(1+0.06)</f>
        <v>2650</v>
      </c>
      <c r="I101" s="71"/>
      <c r="J101" s="71"/>
      <c r="K101" s="130">
        <f>H101*(1+0.08)</f>
        <v>2862</v>
      </c>
    </row>
    <row r="102" spans="2:11" s="28" customFormat="1" ht="11.25" x14ac:dyDescent="0.25">
      <c r="B102" s="61" t="s">
        <v>68</v>
      </c>
      <c r="C102" s="63"/>
      <c r="D102" s="62"/>
      <c r="E102" s="62">
        <v>1200</v>
      </c>
      <c r="F102" s="63"/>
      <c r="G102" s="62"/>
      <c r="H102" s="89">
        <f t="shared" ref="H102:H115" si="30">E102*(1+0.06)</f>
        <v>1272</v>
      </c>
      <c r="I102" s="71"/>
      <c r="J102" s="71"/>
      <c r="K102" s="130">
        <f t="shared" ref="K102:K115" si="31">H102*(1+0.08)</f>
        <v>1373.76</v>
      </c>
    </row>
    <row r="103" spans="2:11" s="28" customFormat="1" ht="11.25" x14ac:dyDescent="0.25">
      <c r="B103" s="61" t="s">
        <v>69</v>
      </c>
      <c r="C103" s="63"/>
      <c r="D103" s="62"/>
      <c r="E103" s="62">
        <v>700</v>
      </c>
      <c r="F103" s="63"/>
      <c r="G103" s="62"/>
      <c r="H103" s="89">
        <f t="shared" si="30"/>
        <v>742</v>
      </c>
      <c r="I103" s="70"/>
      <c r="J103" s="70"/>
      <c r="K103" s="130">
        <f t="shared" si="31"/>
        <v>801.36</v>
      </c>
    </row>
    <row r="104" spans="2:11" s="28" customFormat="1" ht="11.25" x14ac:dyDescent="0.25">
      <c r="B104" s="61" t="s">
        <v>70</v>
      </c>
      <c r="C104" s="63"/>
      <c r="D104" s="62"/>
      <c r="E104" s="62">
        <v>450</v>
      </c>
      <c r="F104" s="63"/>
      <c r="G104" s="62"/>
      <c r="H104" s="89">
        <f t="shared" si="30"/>
        <v>477</v>
      </c>
      <c r="I104" s="71"/>
      <c r="J104" s="71"/>
      <c r="K104" s="130">
        <f t="shared" si="31"/>
        <v>515.16000000000008</v>
      </c>
    </row>
    <row r="105" spans="2:11" s="28" customFormat="1" ht="11.25" x14ac:dyDescent="0.25">
      <c r="B105" s="61" t="s">
        <v>71</v>
      </c>
      <c r="C105" s="63"/>
      <c r="D105" s="62"/>
      <c r="E105" s="62">
        <v>5785</v>
      </c>
      <c r="F105" s="63"/>
      <c r="G105" s="62"/>
      <c r="H105" s="89">
        <f t="shared" si="30"/>
        <v>6132.1</v>
      </c>
      <c r="I105" s="71"/>
      <c r="J105" s="71"/>
      <c r="K105" s="130">
        <f t="shared" si="31"/>
        <v>6622.6680000000006</v>
      </c>
    </row>
    <row r="106" spans="2:11" s="37" customFormat="1" ht="13.35" customHeight="1" x14ac:dyDescent="0.25">
      <c r="B106" s="61" t="s">
        <v>73</v>
      </c>
      <c r="C106" s="63"/>
      <c r="D106" s="62"/>
      <c r="E106" s="62">
        <v>4000</v>
      </c>
      <c r="F106" s="63"/>
      <c r="G106" s="62"/>
      <c r="H106" s="89">
        <f t="shared" si="30"/>
        <v>4240</v>
      </c>
      <c r="I106" s="71"/>
      <c r="J106" s="71"/>
      <c r="K106" s="130">
        <f t="shared" si="31"/>
        <v>4579.2000000000007</v>
      </c>
    </row>
    <row r="107" spans="2:11" s="37" customFormat="1" ht="12" x14ac:dyDescent="0.25">
      <c r="B107" s="61" t="s">
        <v>72</v>
      </c>
      <c r="C107" s="63"/>
      <c r="D107" s="62"/>
      <c r="E107" s="62">
        <v>13850</v>
      </c>
      <c r="F107" s="63"/>
      <c r="G107" s="62"/>
      <c r="H107" s="89">
        <f t="shared" si="30"/>
        <v>14681</v>
      </c>
      <c r="I107" s="71"/>
      <c r="J107" s="71"/>
      <c r="K107" s="130">
        <f t="shared" si="31"/>
        <v>15855.480000000001</v>
      </c>
    </row>
    <row r="108" spans="2:11" s="41" customFormat="1" ht="13.35" customHeight="1" x14ac:dyDescent="0.25">
      <c r="B108" s="61" t="s">
        <v>74</v>
      </c>
      <c r="C108" s="63"/>
      <c r="D108" s="62"/>
      <c r="E108" s="62">
        <v>3760</v>
      </c>
      <c r="F108" s="63"/>
      <c r="G108" s="62"/>
      <c r="H108" s="89">
        <f t="shared" si="30"/>
        <v>3985.6000000000004</v>
      </c>
      <c r="I108" s="71"/>
      <c r="J108" s="71"/>
      <c r="K108" s="130">
        <f t="shared" si="31"/>
        <v>4304.4480000000003</v>
      </c>
    </row>
    <row r="109" spans="2:11" s="18" customFormat="1" ht="11.25" x14ac:dyDescent="0.25">
      <c r="B109" s="61" t="s">
        <v>22</v>
      </c>
      <c r="C109" s="63"/>
      <c r="D109" s="62"/>
      <c r="E109" s="62">
        <v>3300</v>
      </c>
      <c r="F109" s="63"/>
      <c r="G109" s="62"/>
      <c r="H109" s="89">
        <f t="shared" si="30"/>
        <v>3498</v>
      </c>
      <c r="I109" s="71"/>
      <c r="J109" s="71"/>
      <c r="K109" s="130">
        <f t="shared" si="31"/>
        <v>3777.84</v>
      </c>
    </row>
    <row r="110" spans="2:11" s="18" customFormat="1" ht="13.35" customHeight="1" x14ac:dyDescent="0.25">
      <c r="B110" s="61" t="s">
        <v>75</v>
      </c>
      <c r="C110" s="63"/>
      <c r="D110" s="62"/>
      <c r="E110" s="62">
        <v>850</v>
      </c>
      <c r="F110" s="63"/>
      <c r="G110" s="62"/>
      <c r="H110" s="89">
        <f t="shared" si="30"/>
        <v>901</v>
      </c>
      <c r="I110" s="71"/>
      <c r="J110" s="71"/>
      <c r="K110" s="130">
        <f t="shared" si="31"/>
        <v>973.08</v>
      </c>
    </row>
    <row r="111" spans="2:11" s="18" customFormat="1" ht="13.35" customHeight="1" x14ac:dyDescent="0.25">
      <c r="B111" s="61" t="s">
        <v>76</v>
      </c>
      <c r="C111" s="63"/>
      <c r="D111" s="62"/>
      <c r="E111" s="62">
        <v>1000</v>
      </c>
      <c r="F111" s="63"/>
      <c r="G111" s="62"/>
      <c r="H111" s="89">
        <f t="shared" si="30"/>
        <v>1060</v>
      </c>
      <c r="I111" s="71"/>
      <c r="J111" s="71"/>
      <c r="K111" s="130">
        <f t="shared" si="31"/>
        <v>1144.8000000000002</v>
      </c>
    </row>
    <row r="112" spans="2:11" s="18" customFormat="1" ht="13.35" customHeight="1" x14ac:dyDescent="0.25">
      <c r="B112" s="61" t="s">
        <v>23</v>
      </c>
      <c r="C112" s="63"/>
      <c r="D112" s="62"/>
      <c r="E112" s="62">
        <v>1200</v>
      </c>
      <c r="F112" s="63"/>
      <c r="G112" s="62"/>
      <c r="H112" s="89">
        <f t="shared" si="30"/>
        <v>1272</v>
      </c>
      <c r="I112" s="71"/>
      <c r="J112" s="71"/>
      <c r="K112" s="130">
        <f t="shared" si="31"/>
        <v>1373.76</v>
      </c>
    </row>
    <row r="113" spans="2:11" s="28" customFormat="1" ht="13.35" customHeight="1" x14ac:dyDescent="0.25">
      <c r="B113" s="61" t="s">
        <v>77</v>
      </c>
      <c r="C113" s="63"/>
      <c r="D113" s="62"/>
      <c r="E113" s="62">
        <v>5000</v>
      </c>
      <c r="F113" s="63"/>
      <c r="G113" s="62"/>
      <c r="H113" s="89">
        <f t="shared" si="30"/>
        <v>5300</v>
      </c>
      <c r="I113" s="71"/>
      <c r="J113" s="71"/>
      <c r="K113" s="130">
        <f t="shared" si="31"/>
        <v>5724</v>
      </c>
    </row>
    <row r="114" spans="2:11" s="28" customFormat="1" ht="11.25" x14ac:dyDescent="0.25">
      <c r="B114" s="61" t="s">
        <v>24</v>
      </c>
      <c r="C114" s="63"/>
      <c r="D114" s="62"/>
      <c r="E114" s="62">
        <v>1200</v>
      </c>
      <c r="F114" s="63"/>
      <c r="G114" s="62"/>
      <c r="H114" s="89">
        <f t="shared" si="30"/>
        <v>1272</v>
      </c>
      <c r="I114" s="71"/>
      <c r="J114" s="71"/>
      <c r="K114" s="130">
        <f t="shared" si="31"/>
        <v>1373.76</v>
      </c>
    </row>
    <row r="115" spans="2:11" s="18" customFormat="1" ht="13.35" customHeight="1" x14ac:dyDescent="0.25">
      <c r="B115" s="61" t="s">
        <v>78</v>
      </c>
      <c r="C115" s="63"/>
      <c r="D115" s="62"/>
      <c r="E115" s="62">
        <v>6000</v>
      </c>
      <c r="F115" s="63"/>
      <c r="G115" s="62"/>
      <c r="H115" s="89">
        <f t="shared" si="30"/>
        <v>6360</v>
      </c>
      <c r="I115" s="71"/>
      <c r="J115" s="71"/>
      <c r="K115" s="130">
        <f t="shared" si="31"/>
        <v>6868.8</v>
      </c>
    </row>
    <row r="116" spans="2:11" s="18" customFormat="1" ht="11.25" x14ac:dyDescent="0.25">
      <c r="B116" s="66" t="s">
        <v>4</v>
      </c>
      <c r="C116" s="65"/>
      <c r="D116" s="64"/>
      <c r="E116" s="64">
        <f>SUM(E101:E115)</f>
        <v>50795</v>
      </c>
      <c r="F116" s="65"/>
      <c r="G116" s="64"/>
      <c r="H116" s="115">
        <f>SUM(H101:H115)</f>
        <v>53842.7</v>
      </c>
      <c r="I116" s="71"/>
      <c r="J116" s="71"/>
      <c r="K116" s="138">
        <f>SUM(K101:K115)</f>
        <v>58150.116000000009</v>
      </c>
    </row>
    <row r="117" spans="2:11" s="18" customFormat="1" ht="13.35" customHeight="1" x14ac:dyDescent="0.25">
      <c r="B117" s="57"/>
      <c r="C117" s="58"/>
      <c r="D117" s="59"/>
      <c r="E117" s="88"/>
      <c r="F117" s="64"/>
      <c r="G117" s="70"/>
      <c r="H117" s="92"/>
      <c r="I117" s="71"/>
      <c r="J117" s="71"/>
      <c r="K117" s="71"/>
    </row>
    <row r="118" spans="2:11" s="18" customFormat="1" ht="13.35" customHeight="1" x14ac:dyDescent="0.25">
      <c r="B118" s="145" t="s">
        <v>82</v>
      </c>
      <c r="C118" s="64"/>
      <c r="D118" s="65"/>
      <c r="E118" s="64">
        <v>5000</v>
      </c>
      <c r="F118" s="64"/>
      <c r="G118" s="70"/>
      <c r="H118" s="146">
        <f>E118*(1+0.06)</f>
        <v>5300</v>
      </c>
      <c r="I118" s="71"/>
      <c r="J118" s="71"/>
      <c r="K118" s="138">
        <f>H118*(1+0.08)</f>
        <v>5724</v>
      </c>
    </row>
    <row r="119" spans="2:11" s="28" customFormat="1" ht="13.35" customHeight="1" thickBot="1" x14ac:dyDescent="0.25">
      <c r="B119" s="72"/>
      <c r="C119" s="64"/>
      <c r="D119" s="63"/>
      <c r="E119" s="89"/>
      <c r="F119" s="64"/>
      <c r="G119" s="71"/>
      <c r="H119" s="121"/>
      <c r="I119" s="71"/>
      <c r="J119" s="71"/>
      <c r="K119" s="71"/>
    </row>
    <row r="120" spans="2:11" s="18" customFormat="1" ht="13.35" customHeight="1" thickBot="1" x14ac:dyDescent="0.25">
      <c r="B120" s="71"/>
      <c r="C120" s="157"/>
      <c r="D120" s="71"/>
      <c r="E120" s="150" t="s">
        <v>80</v>
      </c>
      <c r="F120" s="141"/>
      <c r="G120" s="91"/>
      <c r="H120" s="154" t="s">
        <v>83</v>
      </c>
      <c r="I120" s="155"/>
      <c r="J120" s="156"/>
      <c r="K120" s="144" t="s">
        <v>84</v>
      </c>
    </row>
    <row r="121" spans="2:11" s="18" customFormat="1" ht="13.35" customHeight="1" thickBot="1" x14ac:dyDescent="0.25">
      <c r="B121" s="73" t="s">
        <v>16</v>
      </c>
      <c r="C121" s="87"/>
      <c r="D121" s="71"/>
      <c r="E121" s="151">
        <f>SUM(E17,E32,E45,E51,E62,E67,E72,E78,E87,E98,E116,E118)</f>
        <v>213380.7</v>
      </c>
      <c r="F121" s="86"/>
      <c r="G121" s="91"/>
      <c r="H121" s="147">
        <f>SUM(H17,H32,H45,H51,H62,H67,H72,H78,H87,H98,H116,H118)</f>
        <v>220982.00400000002</v>
      </c>
      <c r="I121" s="70"/>
      <c r="J121" s="70"/>
      <c r="K121" s="139">
        <f>SUM(K17,K32,K45,K51,K62,K72,K78,K87,K98,K116,K118)</f>
        <v>237508.21232000005</v>
      </c>
    </row>
    <row r="122" spans="2:11" s="18" customFormat="1" ht="13.35" customHeight="1" thickBot="1" x14ac:dyDescent="0.25">
      <c r="B122" s="69" t="s">
        <v>17</v>
      </c>
      <c r="C122" s="87"/>
      <c r="D122" s="71"/>
      <c r="E122" s="152">
        <f>E121*0.05</f>
        <v>10669.035000000002</v>
      </c>
      <c r="F122" s="90"/>
      <c r="G122" s="91"/>
      <c r="H122" s="148">
        <f>H121*0.05</f>
        <v>11049.100200000001</v>
      </c>
      <c r="I122" s="70"/>
      <c r="J122" s="70"/>
      <c r="K122" s="139">
        <f>K121*0.05</f>
        <v>11875.410616000003</v>
      </c>
    </row>
    <row r="123" spans="2:11" s="18" customFormat="1" ht="13.35" customHeight="1" thickBot="1" x14ac:dyDescent="0.25">
      <c r="B123" s="142" t="s">
        <v>18</v>
      </c>
      <c r="C123" s="87"/>
      <c r="D123" s="70"/>
      <c r="E123" s="153">
        <f>SUM(E121,E122)</f>
        <v>224049.73500000002</v>
      </c>
      <c r="F123" s="86"/>
      <c r="G123" s="92"/>
      <c r="H123" s="149">
        <f>SUM(H121,H122)</f>
        <v>232031.1042</v>
      </c>
      <c r="I123" s="70"/>
      <c r="J123" s="70"/>
      <c r="K123" s="140">
        <f>SUM(K121,K122)</f>
        <v>249383.62293600006</v>
      </c>
    </row>
    <row r="124" spans="2:11" s="18" customFormat="1" ht="13.35" customHeight="1" thickBot="1" x14ac:dyDescent="0.25">
      <c r="B124" s="2"/>
      <c r="C124" s="53"/>
      <c r="D124" s="54"/>
      <c r="E124" s="54"/>
      <c r="F124" s="53"/>
      <c r="G124" s="54"/>
      <c r="H124" s="54"/>
      <c r="I124" s="70"/>
      <c r="J124" s="70"/>
      <c r="K124" s="70"/>
    </row>
    <row r="125" spans="2:11" s="18" customFormat="1" ht="13.35" customHeight="1" thickBot="1" x14ac:dyDescent="0.25">
      <c r="B125" s="2"/>
      <c r="D125" s="93"/>
      <c r="E125" s="94" t="s">
        <v>81</v>
      </c>
      <c r="F125" s="95"/>
      <c r="G125" s="95"/>
      <c r="H125" s="122">
        <f>SUM( E123,H123,K123)</f>
        <v>705464.46213600016</v>
      </c>
      <c r="I125" s="70"/>
      <c r="J125" s="70"/>
      <c r="K125" s="70"/>
    </row>
    <row r="126" spans="2:11" s="18" customFormat="1" x14ac:dyDescent="0.2">
      <c r="B126" s="2"/>
      <c r="C126" s="3"/>
      <c r="D126" s="4"/>
      <c r="E126" s="4"/>
      <c r="F126" s="3"/>
      <c r="G126" s="4"/>
      <c r="H126" s="4"/>
    </row>
    <row r="127" spans="2:11" s="18" customFormat="1" x14ac:dyDescent="0.2">
      <c r="B127" s="2"/>
      <c r="C127" s="3"/>
      <c r="D127" s="4"/>
      <c r="E127" s="4"/>
      <c r="F127" s="3"/>
      <c r="G127" s="4"/>
      <c r="H127" s="4"/>
      <c r="I127" s="28"/>
      <c r="J127" s="28"/>
      <c r="K127" s="28"/>
    </row>
    <row r="128" spans="2:11" s="18" customFormat="1" ht="13.35" customHeight="1" x14ac:dyDescent="0.2">
      <c r="B128" s="2"/>
      <c r="C128" s="3"/>
      <c r="D128" s="4"/>
      <c r="E128" s="4"/>
      <c r="F128" s="3"/>
      <c r="G128" s="4"/>
      <c r="H128" s="4"/>
      <c r="I128" s="28"/>
      <c r="J128" s="28"/>
      <c r="K128" s="28"/>
    </row>
    <row r="129" spans="2:11" s="18" customFormat="1" ht="13.35" customHeight="1" x14ac:dyDescent="0.2">
      <c r="B129" s="2"/>
      <c r="C129" s="3"/>
      <c r="D129" s="4"/>
      <c r="E129" s="4"/>
      <c r="F129" s="3"/>
      <c r="G129" s="4"/>
      <c r="H129" s="4"/>
    </row>
    <row r="130" spans="2:11" s="18" customFormat="1" ht="13.35" customHeight="1" x14ac:dyDescent="0.2">
      <c r="B130" s="2"/>
      <c r="C130" s="3"/>
      <c r="D130" s="4"/>
      <c r="E130" s="4"/>
      <c r="F130" s="3"/>
      <c r="G130" s="4"/>
      <c r="H130" s="4"/>
    </row>
    <row r="131" spans="2:11" s="18" customFormat="1" ht="13.35" customHeight="1" x14ac:dyDescent="0.2">
      <c r="B131" s="2"/>
      <c r="C131" s="3"/>
      <c r="D131" s="4"/>
      <c r="E131" s="4"/>
      <c r="F131" s="3"/>
      <c r="G131" s="4"/>
      <c r="H131" s="4"/>
    </row>
    <row r="132" spans="2:11" s="18" customFormat="1" ht="13.35" customHeight="1" x14ac:dyDescent="0.2">
      <c r="B132" s="2"/>
      <c r="C132" s="3"/>
      <c r="D132" s="4"/>
      <c r="E132" s="4"/>
      <c r="F132" s="3"/>
      <c r="G132" s="4"/>
      <c r="H132" s="4"/>
      <c r="I132" s="49"/>
      <c r="J132" s="28"/>
      <c r="K132" s="49"/>
    </row>
    <row r="133" spans="2:11" s="18" customFormat="1" x14ac:dyDescent="0.2">
      <c r="B133" s="2"/>
      <c r="C133" s="3"/>
      <c r="D133" s="4"/>
      <c r="E133" s="4"/>
      <c r="F133" s="3"/>
      <c r="G133" s="4"/>
      <c r="H133" s="4"/>
      <c r="I133" s="28"/>
      <c r="K133" s="28"/>
    </row>
    <row r="134" spans="2:11" s="18" customFormat="1" ht="13.35" customHeight="1" x14ac:dyDescent="0.2">
      <c r="B134" s="2"/>
      <c r="C134" s="3"/>
      <c r="D134" s="4"/>
      <c r="E134" s="4"/>
      <c r="F134" s="3"/>
      <c r="G134" s="4"/>
      <c r="H134" s="4"/>
      <c r="I134" s="53"/>
      <c r="J134" s="54"/>
    </row>
    <row r="135" spans="2:11" s="18" customFormat="1" ht="13.35" customHeight="1" x14ac:dyDescent="0.2">
      <c r="B135" s="2"/>
      <c r="C135" s="3"/>
      <c r="D135" s="4"/>
      <c r="E135" s="4"/>
      <c r="F135" s="3"/>
      <c r="G135" s="4"/>
      <c r="H135" s="4"/>
    </row>
    <row r="136" spans="2:11" s="18" customFormat="1" ht="13.35" customHeight="1" x14ac:dyDescent="0.2">
      <c r="B136" s="2"/>
      <c r="C136" s="3"/>
      <c r="D136" s="4"/>
      <c r="E136" s="4"/>
      <c r="F136" s="3"/>
      <c r="G136" s="4"/>
      <c r="H136" s="4"/>
      <c r="I136" s="3"/>
    </row>
    <row r="137" spans="2:11" s="28" customFormat="1" ht="13.35" customHeight="1" x14ac:dyDescent="0.2">
      <c r="B137" s="2"/>
      <c r="C137" s="3"/>
      <c r="D137" s="4"/>
      <c r="E137" s="4"/>
      <c r="F137" s="3"/>
      <c r="G137" s="4"/>
      <c r="H137" s="4"/>
      <c r="I137" s="3"/>
      <c r="J137" s="4"/>
      <c r="K137" s="4"/>
    </row>
    <row r="138" spans="2:11" s="28" customFormat="1" ht="13.35" customHeight="1" x14ac:dyDescent="0.2">
      <c r="B138" s="2"/>
      <c r="C138" s="3"/>
      <c r="D138" s="4"/>
      <c r="E138" s="4"/>
      <c r="F138" s="3"/>
      <c r="G138" s="4"/>
      <c r="H138" s="4"/>
      <c r="I138" s="3"/>
      <c r="J138" s="4"/>
      <c r="K138" s="4"/>
    </row>
    <row r="139" spans="2:11" s="28" customFormat="1" ht="13.35" customHeight="1" x14ac:dyDescent="0.2">
      <c r="B139" s="2"/>
      <c r="C139" s="3"/>
      <c r="D139" s="4"/>
      <c r="E139" s="4"/>
      <c r="F139" s="3"/>
      <c r="G139" s="4"/>
      <c r="H139" s="4"/>
      <c r="I139" s="3"/>
      <c r="J139" s="4"/>
      <c r="K139" s="4"/>
    </row>
    <row r="140" spans="2:11" s="28" customFormat="1" ht="13.35" customHeight="1" x14ac:dyDescent="0.2">
      <c r="B140" s="2"/>
      <c r="C140" s="3"/>
      <c r="D140" s="4"/>
      <c r="E140" s="4"/>
      <c r="F140" s="3"/>
      <c r="G140" s="4"/>
      <c r="H140" s="4"/>
      <c r="I140" s="3"/>
      <c r="J140" s="4"/>
      <c r="K140" s="4"/>
    </row>
    <row r="141" spans="2:11" s="28" customFormat="1" ht="13.35" customHeight="1" x14ac:dyDescent="0.2">
      <c r="B141" s="2"/>
      <c r="C141" s="3"/>
      <c r="D141" s="4"/>
      <c r="E141" s="4"/>
      <c r="F141" s="3"/>
      <c r="G141" s="4"/>
      <c r="H141" s="4"/>
      <c r="I141" s="3"/>
      <c r="J141" s="4"/>
      <c r="K141" s="4"/>
    </row>
    <row r="142" spans="2:11" s="28" customFormat="1" ht="13.35" customHeight="1" x14ac:dyDescent="0.2">
      <c r="B142" s="2"/>
      <c r="C142" s="3"/>
      <c r="D142" s="4"/>
      <c r="E142" s="4"/>
      <c r="F142" s="3"/>
      <c r="G142" s="4"/>
      <c r="H142" s="4"/>
      <c r="I142" s="3"/>
      <c r="J142" s="4"/>
      <c r="K142" s="4"/>
    </row>
    <row r="143" spans="2:11" s="18" customFormat="1" ht="13.35" customHeight="1" x14ac:dyDescent="0.2">
      <c r="B143" s="2"/>
      <c r="C143" s="3"/>
      <c r="D143" s="4"/>
      <c r="E143" s="4"/>
      <c r="F143" s="3"/>
      <c r="G143" s="4"/>
      <c r="H143" s="4"/>
      <c r="I143" s="3"/>
      <c r="J143" s="4"/>
      <c r="K143" s="4"/>
    </row>
    <row r="144" spans="2:11" s="28" customFormat="1" ht="13.35" customHeight="1" x14ac:dyDescent="0.2">
      <c r="B144" s="2"/>
      <c r="C144" s="3"/>
      <c r="D144" s="4"/>
      <c r="E144" s="4"/>
      <c r="F144" s="3"/>
      <c r="G144" s="4"/>
      <c r="H144" s="4"/>
      <c r="I144" s="3"/>
      <c r="J144" s="4"/>
      <c r="K144" s="4"/>
    </row>
    <row r="145" spans="2:11" s="28" customFormat="1" ht="13.35" customHeight="1" x14ac:dyDescent="0.2">
      <c r="B145" s="2"/>
      <c r="C145" s="3"/>
      <c r="D145" s="4"/>
      <c r="E145" s="4"/>
      <c r="F145" s="3"/>
      <c r="G145" s="4"/>
      <c r="H145" s="4"/>
      <c r="I145" s="3"/>
      <c r="J145" s="4"/>
      <c r="K145" s="4"/>
    </row>
    <row r="146" spans="2:11" s="18" customFormat="1" x14ac:dyDescent="0.2">
      <c r="B146" s="2"/>
      <c r="C146" s="3"/>
      <c r="D146" s="4"/>
      <c r="E146" s="4"/>
      <c r="F146" s="3"/>
      <c r="G146" s="4"/>
      <c r="H146" s="4"/>
      <c r="I146" s="3"/>
      <c r="J146" s="4"/>
      <c r="K146" s="4"/>
    </row>
    <row r="147" spans="2:11" s="18" customFormat="1" ht="13.35" customHeight="1" x14ac:dyDescent="0.2">
      <c r="B147" s="2"/>
      <c r="C147" s="3"/>
      <c r="D147" s="4"/>
      <c r="E147" s="4"/>
      <c r="F147" s="3"/>
      <c r="G147" s="4"/>
      <c r="H147" s="4"/>
      <c r="I147" s="3"/>
      <c r="J147" s="4"/>
      <c r="K147" s="4"/>
    </row>
    <row r="148" spans="2:11" s="18" customFormat="1" x14ac:dyDescent="0.2">
      <c r="B148" s="2"/>
      <c r="C148" s="3"/>
      <c r="D148" s="4"/>
      <c r="E148" s="4"/>
      <c r="F148" s="3"/>
      <c r="G148" s="4"/>
      <c r="H148" s="4"/>
      <c r="I148" s="3"/>
      <c r="J148" s="4"/>
      <c r="K148" s="4"/>
    </row>
    <row r="149" spans="2:11" s="49" customFormat="1" ht="13.35" customHeight="1" x14ac:dyDescent="0.2">
      <c r="B149" s="2"/>
      <c r="C149" s="3"/>
      <c r="D149" s="4"/>
      <c r="E149" s="4"/>
      <c r="F149" s="3"/>
      <c r="G149" s="4"/>
      <c r="H149" s="4"/>
      <c r="I149" s="3"/>
      <c r="J149" s="4"/>
      <c r="K149" s="4"/>
    </row>
    <row r="150" spans="2:11" s="28" customFormat="1" ht="13.35" customHeight="1" x14ac:dyDescent="0.2">
      <c r="B150" s="2"/>
      <c r="C150" s="3"/>
      <c r="D150" s="4"/>
      <c r="E150" s="4"/>
      <c r="F150" s="3"/>
      <c r="G150" s="4"/>
      <c r="H150" s="4"/>
      <c r="I150" s="3"/>
      <c r="J150" s="4"/>
      <c r="K150" s="4"/>
    </row>
    <row r="151" spans="2:11" s="18" customFormat="1" ht="13.35" customHeight="1" x14ac:dyDescent="0.2">
      <c r="B151" s="2"/>
      <c r="C151" s="3"/>
      <c r="D151" s="4"/>
      <c r="E151" s="4"/>
      <c r="F151" s="3"/>
      <c r="G151" s="4"/>
      <c r="H151" s="4"/>
      <c r="I151" s="3"/>
      <c r="J151" s="4"/>
      <c r="K151" s="4"/>
    </row>
    <row r="152" spans="2:11" s="18" customFormat="1" ht="13.35" customHeight="1" x14ac:dyDescent="0.2">
      <c r="B152" s="2"/>
      <c r="C152" s="3"/>
      <c r="D152" s="4"/>
      <c r="E152" s="4"/>
      <c r="F152" s="3"/>
      <c r="G152" s="4"/>
      <c r="H152" s="4"/>
      <c r="I152" s="3"/>
      <c r="J152" s="4"/>
      <c r="K152" s="4"/>
    </row>
    <row r="153" spans="2:11" s="18" customFormat="1" ht="13.35" customHeight="1" x14ac:dyDescent="0.2">
      <c r="B153" s="2"/>
      <c r="C153" s="3"/>
      <c r="D153" s="4"/>
      <c r="E153" s="4"/>
      <c r="F153" s="3"/>
      <c r="G153" s="4"/>
      <c r="H153" s="4"/>
      <c r="I153" s="3"/>
      <c r="J153" s="4"/>
      <c r="K153" s="4"/>
    </row>
    <row r="154" spans="2:11" s="28" customFormat="1" ht="13.35" customHeight="1" x14ac:dyDescent="0.2">
      <c r="B154" s="2"/>
      <c r="C154" s="3"/>
      <c r="D154" s="4"/>
      <c r="E154" s="4"/>
      <c r="F154" s="3"/>
      <c r="G154" s="4"/>
      <c r="H154" s="4"/>
      <c r="I154" s="3"/>
      <c r="J154" s="4"/>
      <c r="K154" s="4"/>
    </row>
    <row r="155" spans="2:11" s="18" customFormat="1" ht="13.35" customHeight="1" x14ac:dyDescent="0.2">
      <c r="B155" s="2"/>
      <c r="C155" s="3"/>
      <c r="D155" s="4"/>
      <c r="E155" s="4"/>
      <c r="F155" s="3"/>
      <c r="G155" s="4"/>
      <c r="H155" s="4"/>
      <c r="I155" s="3"/>
      <c r="J155" s="4"/>
      <c r="K155" s="4"/>
    </row>
    <row r="156" spans="2:11" s="49" customFormat="1" ht="13.35" customHeight="1" x14ac:dyDescent="0.2">
      <c r="B156" s="2"/>
      <c r="C156" s="3"/>
      <c r="D156" s="4"/>
      <c r="E156" s="4"/>
      <c r="F156" s="3"/>
      <c r="G156" s="4"/>
      <c r="H156" s="4"/>
      <c r="I156" s="3"/>
      <c r="J156" s="4"/>
      <c r="K156" s="4"/>
    </row>
    <row r="157" spans="2:11" s="18" customFormat="1" ht="13.35" customHeight="1" x14ac:dyDescent="0.2">
      <c r="B157" s="2"/>
      <c r="C157" s="3"/>
      <c r="D157" s="4"/>
      <c r="E157" s="4"/>
      <c r="F157" s="3"/>
      <c r="G157" s="4"/>
      <c r="H157" s="4"/>
      <c r="I157" s="3"/>
      <c r="J157" s="4"/>
      <c r="K157" s="4"/>
    </row>
    <row r="158" spans="2:11" s="18" customFormat="1" ht="13.35" customHeight="1" x14ac:dyDescent="0.2">
      <c r="B158" s="2"/>
      <c r="C158" s="3"/>
      <c r="D158" s="4"/>
      <c r="E158" s="4"/>
      <c r="F158" s="3"/>
      <c r="G158" s="4"/>
      <c r="H158" s="4"/>
      <c r="I158" s="3"/>
      <c r="J158" s="4"/>
      <c r="K158" s="4"/>
    </row>
    <row r="159" spans="2:11" s="18" customFormat="1" ht="13.35" customHeight="1" x14ac:dyDescent="0.2">
      <c r="B159" s="2"/>
      <c r="C159" s="3"/>
      <c r="D159" s="4"/>
      <c r="E159" s="4"/>
      <c r="F159" s="3"/>
      <c r="G159" s="4"/>
      <c r="H159" s="4"/>
      <c r="I159" s="3"/>
      <c r="J159" s="4"/>
      <c r="K159" s="4"/>
    </row>
    <row r="160" spans="2:11" s="18" customFormat="1" ht="13.35" customHeight="1" x14ac:dyDescent="0.2">
      <c r="B160" s="2"/>
      <c r="C160" s="3"/>
      <c r="D160" s="4"/>
      <c r="E160" s="4"/>
      <c r="F160" s="3"/>
      <c r="G160" s="4"/>
      <c r="H160" s="4"/>
      <c r="I160" s="3"/>
      <c r="J160" s="4"/>
      <c r="K160" s="4"/>
    </row>
    <row r="161" spans="2:12" s="18" customFormat="1" ht="13.35" customHeight="1" x14ac:dyDescent="0.2">
      <c r="B161" s="2"/>
      <c r="C161" s="3"/>
      <c r="D161" s="4"/>
      <c r="E161" s="4"/>
      <c r="F161" s="3"/>
      <c r="G161" s="4"/>
      <c r="H161" s="4"/>
      <c r="I161" s="3"/>
      <c r="J161" s="4"/>
      <c r="K161" s="4"/>
    </row>
    <row r="162" spans="2:12" s="18" customFormat="1" ht="13.35" customHeight="1" x14ac:dyDescent="0.2">
      <c r="B162" s="2"/>
      <c r="C162" s="3"/>
      <c r="D162" s="4"/>
      <c r="E162" s="4"/>
      <c r="F162" s="3"/>
      <c r="G162" s="4"/>
      <c r="H162" s="4"/>
      <c r="I162" s="3"/>
      <c r="J162" s="4"/>
      <c r="K162" s="4"/>
    </row>
    <row r="163" spans="2:12" s="18" customFormat="1" ht="13.35" customHeight="1" x14ac:dyDescent="0.2">
      <c r="B163" s="2"/>
      <c r="C163" s="3"/>
      <c r="D163" s="4"/>
      <c r="E163" s="4"/>
      <c r="F163" s="3"/>
      <c r="G163" s="4"/>
      <c r="H163" s="4"/>
      <c r="I163" s="3"/>
      <c r="J163" s="4"/>
      <c r="K163" s="4"/>
    </row>
    <row r="164" spans="2:12" s="28" customFormat="1" x14ac:dyDescent="0.2">
      <c r="B164" s="2"/>
      <c r="C164" s="3"/>
      <c r="D164" s="4"/>
      <c r="E164" s="4"/>
      <c r="F164" s="3"/>
      <c r="G164" s="4"/>
      <c r="H164" s="4"/>
      <c r="I164" s="3"/>
      <c r="J164" s="4"/>
      <c r="K164" s="4"/>
    </row>
    <row r="165" spans="2:12" s="18" customFormat="1" ht="13.35" customHeight="1" x14ac:dyDescent="0.2">
      <c r="B165" s="2"/>
      <c r="C165" s="3"/>
      <c r="D165" s="4"/>
      <c r="E165" s="4"/>
      <c r="F165" s="3"/>
      <c r="G165" s="4"/>
      <c r="H165" s="4"/>
      <c r="I165" s="3"/>
      <c r="J165" s="4"/>
      <c r="K165" s="4"/>
    </row>
    <row r="166" spans="2:12" s="18" customFormat="1" x14ac:dyDescent="0.2">
      <c r="B166" s="2"/>
      <c r="C166" s="3"/>
      <c r="D166" s="4"/>
      <c r="E166" s="4"/>
      <c r="F166" s="3"/>
      <c r="G166" s="4"/>
      <c r="H166" s="4"/>
      <c r="I166" s="3"/>
      <c r="J166" s="4"/>
      <c r="K166" s="4"/>
    </row>
    <row r="167" spans="2:12" s="18" customFormat="1" ht="13.35" customHeight="1" x14ac:dyDescent="0.2">
      <c r="B167" s="2"/>
      <c r="C167" s="3"/>
      <c r="D167" s="4"/>
      <c r="E167" s="4"/>
      <c r="F167" s="3"/>
      <c r="G167" s="4"/>
      <c r="H167" s="4"/>
      <c r="I167" s="3"/>
      <c r="J167" s="4"/>
      <c r="K167" s="4"/>
    </row>
    <row r="168" spans="2:12" s="18" customFormat="1" ht="13.35" customHeight="1" x14ac:dyDescent="0.2">
      <c r="B168" s="2"/>
      <c r="C168" s="3"/>
      <c r="D168" s="4"/>
      <c r="E168" s="4"/>
      <c r="F168" s="3"/>
      <c r="G168" s="4"/>
      <c r="H168" s="4"/>
      <c r="I168" s="3"/>
      <c r="J168" s="4"/>
      <c r="K168" s="4"/>
    </row>
    <row r="169" spans="2:12" s="18" customFormat="1" ht="13.35" customHeight="1" x14ac:dyDescent="0.2">
      <c r="B169" s="2"/>
      <c r="C169" s="3"/>
      <c r="D169" s="4"/>
      <c r="E169" s="4"/>
      <c r="F169" s="3"/>
      <c r="G169" s="4"/>
      <c r="H169" s="4"/>
      <c r="I169" s="3"/>
      <c r="J169" s="4"/>
      <c r="K169" s="4"/>
    </row>
    <row r="170" spans="2:12" s="18" customFormat="1" x14ac:dyDescent="0.2">
      <c r="B170" s="2"/>
      <c r="C170" s="3"/>
      <c r="D170" s="4"/>
      <c r="E170" s="4"/>
      <c r="F170" s="3"/>
      <c r="G170" s="4"/>
      <c r="H170" s="4"/>
      <c r="I170" s="3"/>
      <c r="J170" s="4"/>
      <c r="K170" s="4"/>
    </row>
    <row r="171" spans="2:12" s="50" customFormat="1" ht="13.35" customHeight="1" x14ac:dyDescent="0.2">
      <c r="B171" s="2"/>
      <c r="C171" s="3"/>
      <c r="D171" s="4"/>
      <c r="E171" s="4"/>
      <c r="F171" s="3"/>
      <c r="G171" s="4"/>
      <c r="H171" s="4"/>
      <c r="I171" s="3"/>
      <c r="J171" s="4"/>
      <c r="K171" s="4"/>
    </row>
    <row r="172" spans="2:12" s="51" customFormat="1" x14ac:dyDescent="0.2">
      <c r="B172" s="2"/>
      <c r="C172" s="3"/>
      <c r="D172" s="4"/>
      <c r="E172" s="4"/>
      <c r="F172" s="3"/>
      <c r="G172" s="4"/>
      <c r="H172" s="4"/>
      <c r="I172" s="3"/>
      <c r="J172" s="4"/>
      <c r="K172" s="4"/>
    </row>
    <row r="173" spans="2:12" s="51" customFormat="1" x14ac:dyDescent="0.2">
      <c r="B173" s="2"/>
      <c r="C173" s="3"/>
      <c r="D173" s="4"/>
      <c r="E173" s="4"/>
      <c r="F173" s="3"/>
      <c r="G173" s="4"/>
      <c r="H173" s="4"/>
      <c r="I173" s="3"/>
      <c r="J173" s="4"/>
      <c r="K173" s="4"/>
    </row>
    <row r="174" spans="2:12" s="51" customFormat="1" x14ac:dyDescent="0.2">
      <c r="B174" s="2"/>
      <c r="C174" s="3"/>
      <c r="D174" s="4"/>
      <c r="E174" s="4"/>
      <c r="F174" s="3"/>
      <c r="G174" s="4"/>
      <c r="H174" s="4"/>
      <c r="I174" s="3"/>
      <c r="J174" s="4"/>
      <c r="K174" s="4"/>
    </row>
    <row r="175" spans="2:12" s="51" customFormat="1" x14ac:dyDescent="0.2">
      <c r="B175" s="2"/>
      <c r="C175" s="3"/>
      <c r="D175" s="4"/>
      <c r="E175" s="4"/>
      <c r="F175" s="3"/>
      <c r="G175" s="4"/>
      <c r="H175" s="4"/>
      <c r="I175" s="3"/>
      <c r="J175" s="4"/>
      <c r="K175" s="4"/>
      <c r="L175" s="52"/>
    </row>
    <row r="176" spans="2:12" s="51" customFormat="1" x14ac:dyDescent="0.2">
      <c r="B176" s="2"/>
      <c r="C176" s="3"/>
      <c r="D176" s="4"/>
      <c r="E176" s="4"/>
      <c r="F176" s="3"/>
      <c r="G176" s="4"/>
      <c r="H176" s="4"/>
      <c r="I176" s="3"/>
      <c r="J176" s="4"/>
      <c r="K176" s="4"/>
    </row>
  </sheetData>
  <sheetProtection selectLockedCells="1" selectUnlockedCells="1"/>
  <mergeCells count="35">
    <mergeCell ref="I100:K100"/>
    <mergeCell ref="I80:K80"/>
    <mergeCell ref="I69:K69"/>
    <mergeCell ref="I82:K82"/>
    <mergeCell ref="I89:K89"/>
    <mergeCell ref="I74:K74"/>
    <mergeCell ref="C100:E100"/>
    <mergeCell ref="F100:H100"/>
    <mergeCell ref="C82:E82"/>
    <mergeCell ref="F82:H82"/>
    <mergeCell ref="C89:E89"/>
    <mergeCell ref="F89:H89"/>
    <mergeCell ref="C69:E69"/>
    <mergeCell ref="F69:H69"/>
    <mergeCell ref="C74:E74"/>
    <mergeCell ref="F74:H74"/>
    <mergeCell ref="C47:E47"/>
    <mergeCell ref="F47:H47"/>
    <mergeCell ref="C53:E53"/>
    <mergeCell ref="F53:H53"/>
    <mergeCell ref="A1:H1"/>
    <mergeCell ref="D18:E18"/>
    <mergeCell ref="G18:H18"/>
    <mergeCell ref="I3:K3"/>
    <mergeCell ref="C64:E64"/>
    <mergeCell ref="F64:H64"/>
    <mergeCell ref="C3:E3"/>
    <mergeCell ref="F3:H3"/>
    <mergeCell ref="C33:E33"/>
    <mergeCell ref="F33:H33"/>
    <mergeCell ref="I33:K33"/>
    <mergeCell ref="I47:K47"/>
    <mergeCell ref="I53:K53"/>
    <mergeCell ref="I64:K64"/>
    <mergeCell ref="I18:K18"/>
  </mergeCells>
  <pageMargins left="0" right="0" top="0.5" bottom="0" header="0.51180555555555596" footer="0.51180555555555596"/>
  <pageSetup scale="85" orientation="portrait" horizontalDpi="0" verticalDpi="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E127"/>
  <sheetViews>
    <sheetView topLeftCell="A108" zoomScale="84" zoomScaleNormal="84" workbookViewId="0">
      <selection activeCell="A137" sqref="A137"/>
    </sheetView>
  </sheetViews>
  <sheetFormatPr defaultColWidth="26.42578125" defaultRowHeight="15" x14ac:dyDescent="0.25"/>
  <cols>
    <col min="1" max="1" width="35.42578125" customWidth="1"/>
    <col min="2" max="2" width="11.7109375" customWidth="1"/>
  </cols>
  <sheetData>
    <row r="2" spans="1:4" ht="18" x14ac:dyDescent="0.25">
      <c r="A2" s="317" t="s">
        <v>95</v>
      </c>
      <c r="B2" s="317"/>
      <c r="C2" s="317"/>
      <c r="D2" s="317"/>
    </row>
    <row r="3" spans="1:4" ht="15.75" thickBot="1" x14ac:dyDescent="0.3">
      <c r="A3" s="7"/>
      <c r="B3" s="8"/>
      <c r="C3" s="9"/>
      <c r="D3" s="9"/>
    </row>
    <row r="4" spans="1:4" ht="16.5" thickBot="1" x14ac:dyDescent="0.3">
      <c r="A4" s="173"/>
      <c r="B4" s="316" t="s">
        <v>80</v>
      </c>
      <c r="C4" s="316"/>
      <c r="D4" s="316"/>
    </row>
    <row r="5" spans="1:4" ht="16.5" thickBot="1" x14ac:dyDescent="0.3">
      <c r="A5" s="174" t="s">
        <v>0</v>
      </c>
      <c r="B5" s="175" t="s">
        <v>1</v>
      </c>
      <c r="C5" s="176" t="s">
        <v>2</v>
      </c>
      <c r="D5" s="177" t="s">
        <v>3</v>
      </c>
    </row>
    <row r="6" spans="1:4" x14ac:dyDescent="0.25">
      <c r="A6" s="178" t="s">
        <v>26</v>
      </c>
      <c r="B6" s="179">
        <v>1</v>
      </c>
      <c r="C6" s="180">
        <v>1000</v>
      </c>
      <c r="D6" s="181">
        <f>SUM(B6*C6)*13</f>
        <v>13000</v>
      </c>
    </row>
    <row r="7" spans="1:4" x14ac:dyDescent="0.25">
      <c r="A7" s="182" t="s">
        <v>92</v>
      </c>
      <c r="B7" s="179">
        <v>1</v>
      </c>
      <c r="C7" s="180">
        <v>880</v>
      </c>
      <c r="D7" s="181">
        <f>SUM(B7*C7)*13</f>
        <v>11440</v>
      </c>
    </row>
    <row r="8" spans="1:4" x14ac:dyDescent="0.25">
      <c r="A8" s="182" t="s">
        <v>91</v>
      </c>
      <c r="B8" s="179">
        <v>1</v>
      </c>
      <c r="C8" s="180">
        <v>632</v>
      </c>
      <c r="D8" s="181">
        <f>SUM(B8*C8)*13</f>
        <v>8216</v>
      </c>
    </row>
    <row r="9" spans="1:4" x14ac:dyDescent="0.25">
      <c r="A9" s="182" t="s">
        <v>27</v>
      </c>
      <c r="B9" s="179">
        <v>1</v>
      </c>
      <c r="C9" s="180">
        <v>440</v>
      </c>
      <c r="D9" s="181">
        <f t="shared" ref="D9:D17" si="0">SUM(B9*C9*13)</f>
        <v>5720</v>
      </c>
    </row>
    <row r="10" spans="1:4" x14ac:dyDescent="0.25">
      <c r="A10" s="182" t="s">
        <v>28</v>
      </c>
      <c r="B10" s="179">
        <v>2</v>
      </c>
      <c r="C10" s="180">
        <v>407</v>
      </c>
      <c r="D10" s="181">
        <f t="shared" si="0"/>
        <v>10582</v>
      </c>
    </row>
    <row r="11" spans="1:4" x14ac:dyDescent="0.25">
      <c r="A11" s="182" t="s">
        <v>31</v>
      </c>
      <c r="B11" s="179">
        <v>2</v>
      </c>
      <c r="C11" s="180">
        <v>381</v>
      </c>
      <c r="D11" s="181">
        <f t="shared" si="0"/>
        <v>9906</v>
      </c>
    </row>
    <row r="12" spans="1:4" x14ac:dyDescent="0.25">
      <c r="A12" s="182" t="s">
        <v>30</v>
      </c>
      <c r="B12" s="179">
        <v>2</v>
      </c>
      <c r="C12" s="180">
        <v>250</v>
      </c>
      <c r="D12" s="181">
        <f t="shared" si="0"/>
        <v>6500</v>
      </c>
    </row>
    <row r="13" spans="1:4" x14ac:dyDescent="0.25">
      <c r="A13" s="182" t="s">
        <v>29</v>
      </c>
      <c r="B13" s="179">
        <v>2</v>
      </c>
      <c r="C13" s="180">
        <v>190</v>
      </c>
      <c r="D13" s="181">
        <f t="shared" si="0"/>
        <v>4940</v>
      </c>
    </row>
    <row r="14" spans="1:4" x14ac:dyDescent="0.25">
      <c r="A14" s="182" t="s">
        <v>32</v>
      </c>
      <c r="B14" s="179">
        <v>1</v>
      </c>
      <c r="C14" s="180">
        <v>220</v>
      </c>
      <c r="D14" s="181">
        <f t="shared" si="0"/>
        <v>2860</v>
      </c>
    </row>
    <row r="15" spans="1:4" x14ac:dyDescent="0.25">
      <c r="A15" s="182" t="s">
        <v>33</v>
      </c>
      <c r="B15" s="179">
        <v>3</v>
      </c>
      <c r="C15" s="180">
        <v>150</v>
      </c>
      <c r="D15" s="181">
        <f t="shared" si="0"/>
        <v>5850</v>
      </c>
    </row>
    <row r="16" spans="1:4" x14ac:dyDescent="0.25">
      <c r="A16" s="183" t="s">
        <v>86</v>
      </c>
      <c r="B16" s="184">
        <v>3</v>
      </c>
      <c r="C16" s="180">
        <v>65</v>
      </c>
      <c r="D16" s="181">
        <f t="shared" si="0"/>
        <v>2535</v>
      </c>
    </row>
    <row r="17" spans="1:4" ht="15.75" thickBot="1" x14ac:dyDescent="0.3">
      <c r="A17" s="183" t="s">
        <v>34</v>
      </c>
      <c r="B17" s="184">
        <v>1</v>
      </c>
      <c r="C17" s="180">
        <v>115</v>
      </c>
      <c r="D17" s="181">
        <f t="shared" si="0"/>
        <v>1495</v>
      </c>
    </row>
    <row r="18" spans="1:4" ht="16.5" thickBot="1" x14ac:dyDescent="0.3">
      <c r="A18" s="185" t="s">
        <v>4</v>
      </c>
      <c r="B18" s="186"/>
      <c r="C18" s="187"/>
      <c r="D18" s="188">
        <f>SUM(D6:D17)</f>
        <v>83044</v>
      </c>
    </row>
    <row r="19" spans="1:4" ht="15.75" x14ac:dyDescent="0.25">
      <c r="A19" s="189" t="s">
        <v>96</v>
      </c>
      <c r="B19" s="190"/>
      <c r="C19" s="318" t="s">
        <v>80</v>
      </c>
      <c r="D19" s="319"/>
    </row>
    <row r="20" spans="1:4" ht="15.75" x14ac:dyDescent="0.25">
      <c r="A20" s="191" t="s">
        <v>26</v>
      </c>
      <c r="B20" s="192">
        <v>1</v>
      </c>
      <c r="C20" s="193">
        <f>D6</f>
        <v>13000</v>
      </c>
      <c r="D20" s="193">
        <f>C20*0.05</f>
        <v>650</v>
      </c>
    </row>
    <row r="21" spans="1:4" ht="15.75" x14ac:dyDescent="0.25">
      <c r="A21" s="191" t="s">
        <v>92</v>
      </c>
      <c r="B21" s="192">
        <v>1</v>
      </c>
      <c r="C21" s="193">
        <f t="shared" ref="C21:C31" si="1">D7</f>
        <v>11440</v>
      </c>
      <c r="D21" s="193">
        <f>C21*0.05</f>
        <v>572</v>
      </c>
    </row>
    <row r="22" spans="1:4" ht="15.75" x14ac:dyDescent="0.25">
      <c r="A22" s="191" t="s">
        <v>91</v>
      </c>
      <c r="B22" s="192">
        <v>1</v>
      </c>
      <c r="C22" s="193">
        <f t="shared" si="1"/>
        <v>8216</v>
      </c>
      <c r="D22" s="193">
        <f>C22*0.05</f>
        <v>410.8</v>
      </c>
    </row>
    <row r="23" spans="1:4" ht="15.75" x14ac:dyDescent="0.25">
      <c r="A23" s="191" t="s">
        <v>27</v>
      </c>
      <c r="B23" s="192">
        <v>1</v>
      </c>
      <c r="C23" s="193">
        <f t="shared" si="1"/>
        <v>5720</v>
      </c>
      <c r="D23" s="193">
        <f t="shared" ref="D23:D31" si="2">C23*0.05</f>
        <v>286</v>
      </c>
    </row>
    <row r="24" spans="1:4" ht="15.75" x14ac:dyDescent="0.25">
      <c r="A24" s="191" t="s">
        <v>28</v>
      </c>
      <c r="B24" s="192">
        <v>2</v>
      </c>
      <c r="C24" s="193">
        <f t="shared" si="1"/>
        <v>10582</v>
      </c>
      <c r="D24" s="193">
        <f t="shared" si="2"/>
        <v>529.1</v>
      </c>
    </row>
    <row r="25" spans="1:4" ht="15.75" x14ac:dyDescent="0.25">
      <c r="A25" s="191" t="s">
        <v>31</v>
      </c>
      <c r="B25" s="192">
        <v>2</v>
      </c>
      <c r="C25" s="193">
        <f t="shared" si="1"/>
        <v>9906</v>
      </c>
      <c r="D25" s="193">
        <f t="shared" si="2"/>
        <v>495.3</v>
      </c>
    </row>
    <row r="26" spans="1:4" ht="15.75" x14ac:dyDescent="0.25">
      <c r="A26" s="191" t="s">
        <v>93</v>
      </c>
      <c r="B26" s="192">
        <v>2</v>
      </c>
      <c r="C26" s="193">
        <f t="shared" si="1"/>
        <v>6500</v>
      </c>
      <c r="D26" s="193">
        <f t="shared" si="2"/>
        <v>325</v>
      </c>
    </row>
    <row r="27" spans="1:4" ht="15.75" x14ac:dyDescent="0.25">
      <c r="A27" s="191" t="s">
        <v>29</v>
      </c>
      <c r="B27" s="192">
        <v>2</v>
      </c>
      <c r="C27" s="193">
        <f t="shared" si="1"/>
        <v>4940</v>
      </c>
      <c r="D27" s="193">
        <f t="shared" si="2"/>
        <v>247</v>
      </c>
    </row>
    <row r="28" spans="1:4" ht="15.75" x14ac:dyDescent="0.25">
      <c r="A28" s="191" t="s">
        <v>32</v>
      </c>
      <c r="B28" s="192">
        <v>1</v>
      </c>
      <c r="C28" s="193">
        <f t="shared" si="1"/>
        <v>2860</v>
      </c>
      <c r="D28" s="193">
        <f t="shared" si="2"/>
        <v>143</v>
      </c>
    </row>
    <row r="29" spans="1:4" ht="15.75" x14ac:dyDescent="0.25">
      <c r="A29" s="191" t="s">
        <v>33</v>
      </c>
      <c r="B29" s="192">
        <v>3</v>
      </c>
      <c r="C29" s="193">
        <f t="shared" si="1"/>
        <v>5850</v>
      </c>
      <c r="D29" s="193">
        <f t="shared" si="2"/>
        <v>292.5</v>
      </c>
    </row>
    <row r="30" spans="1:4" ht="15.75" x14ac:dyDescent="0.25">
      <c r="A30" s="191" t="s">
        <v>86</v>
      </c>
      <c r="B30" s="192">
        <v>3</v>
      </c>
      <c r="C30" s="193">
        <f t="shared" si="1"/>
        <v>2535</v>
      </c>
      <c r="D30" s="193">
        <f t="shared" si="2"/>
        <v>126.75</v>
      </c>
    </row>
    <row r="31" spans="1:4" ht="15.75" x14ac:dyDescent="0.25">
      <c r="A31" s="191" t="s">
        <v>94</v>
      </c>
      <c r="B31" s="192">
        <v>1</v>
      </c>
      <c r="C31" s="193">
        <f t="shared" si="1"/>
        <v>1495</v>
      </c>
      <c r="D31" s="193">
        <f t="shared" si="2"/>
        <v>74.75</v>
      </c>
    </row>
    <row r="32" spans="1:4" ht="15.75" x14ac:dyDescent="0.25">
      <c r="A32" s="191"/>
      <c r="B32" s="190"/>
      <c r="C32" s="194"/>
      <c r="D32" s="194"/>
    </row>
    <row r="33" spans="1:4" ht="16.5" thickBot="1" x14ac:dyDescent="0.3">
      <c r="A33" s="195" t="s">
        <v>4</v>
      </c>
      <c r="B33" s="196"/>
      <c r="C33" s="197"/>
      <c r="D33" s="194">
        <f>SUM(D20:D31)</f>
        <v>4152.2000000000007</v>
      </c>
    </row>
    <row r="34" spans="1:4" ht="15.75" x14ac:dyDescent="0.25">
      <c r="A34" s="198" t="s">
        <v>5</v>
      </c>
      <c r="B34" s="320" t="str">
        <f>B4</f>
        <v>2015-2016</v>
      </c>
      <c r="C34" s="320"/>
      <c r="D34" s="321"/>
    </row>
    <row r="35" spans="1:4" x14ac:dyDescent="0.25">
      <c r="A35" s="199" t="s">
        <v>87</v>
      </c>
      <c r="B35" s="192"/>
      <c r="C35" s="193"/>
      <c r="D35" s="193">
        <v>2500</v>
      </c>
    </row>
    <row r="36" spans="1:4" x14ac:dyDescent="0.25">
      <c r="A36" s="199" t="s">
        <v>35</v>
      </c>
      <c r="B36" s="192">
        <v>12</v>
      </c>
      <c r="C36" s="193">
        <v>225</v>
      </c>
      <c r="D36" s="193">
        <f>B36*C36</f>
        <v>2700</v>
      </c>
    </row>
    <row r="37" spans="1:4" x14ac:dyDescent="0.25">
      <c r="A37" s="199" t="s">
        <v>42</v>
      </c>
      <c r="B37" s="192"/>
      <c r="C37" s="193"/>
      <c r="D37" s="193">
        <v>820</v>
      </c>
    </row>
    <row r="38" spans="1:4" x14ac:dyDescent="0.25">
      <c r="A38" s="199" t="s">
        <v>43</v>
      </c>
      <c r="B38" s="192"/>
      <c r="C38" s="193"/>
      <c r="D38" s="193">
        <v>315</v>
      </c>
    </row>
    <row r="39" spans="1:4" x14ac:dyDescent="0.25">
      <c r="A39" s="199" t="s">
        <v>36</v>
      </c>
      <c r="B39" s="192"/>
      <c r="C39" s="193"/>
      <c r="D39" s="193">
        <v>1900</v>
      </c>
    </row>
    <row r="40" spans="1:4" x14ac:dyDescent="0.25">
      <c r="A40" s="199" t="s">
        <v>37</v>
      </c>
      <c r="B40" s="192"/>
      <c r="C40" s="193"/>
      <c r="D40" s="193">
        <v>840</v>
      </c>
    </row>
    <row r="41" spans="1:4" x14ac:dyDescent="0.25">
      <c r="A41" s="200" t="s">
        <v>38</v>
      </c>
      <c r="B41" s="192">
        <v>12</v>
      </c>
      <c r="C41" s="193">
        <v>300</v>
      </c>
      <c r="D41" s="193">
        <f>B41*C41</f>
        <v>3600</v>
      </c>
    </row>
    <row r="42" spans="1:4" x14ac:dyDescent="0.25">
      <c r="A42" s="201" t="s">
        <v>39</v>
      </c>
      <c r="B42" s="192"/>
      <c r="C42" s="193"/>
      <c r="D42" s="193">
        <v>2000</v>
      </c>
    </row>
    <row r="43" spans="1:4" x14ac:dyDescent="0.25">
      <c r="A43" s="201" t="s">
        <v>40</v>
      </c>
      <c r="B43" s="192"/>
      <c r="C43" s="193"/>
      <c r="D43" s="193">
        <v>3000</v>
      </c>
    </row>
    <row r="44" spans="1:4" x14ac:dyDescent="0.25">
      <c r="A44" s="201" t="s">
        <v>25</v>
      </c>
      <c r="B44" s="192"/>
      <c r="C44" s="193"/>
      <c r="D44" s="193">
        <v>3000</v>
      </c>
    </row>
    <row r="45" spans="1:4" ht="16.5" thickBot="1" x14ac:dyDescent="0.3">
      <c r="A45" s="201" t="s">
        <v>41</v>
      </c>
      <c r="B45" s="190"/>
      <c r="C45" s="194"/>
      <c r="D45" s="193">
        <v>1300</v>
      </c>
    </row>
    <row r="46" spans="1:4" ht="16.5" thickBot="1" x14ac:dyDescent="0.3">
      <c r="A46" s="185" t="s">
        <v>4</v>
      </c>
      <c r="B46" s="190"/>
      <c r="C46" s="194"/>
      <c r="D46" s="194">
        <f>SUM(D35:D45)</f>
        <v>21975</v>
      </c>
    </row>
    <row r="47" spans="1:4" ht="16.5" thickBot="1" x14ac:dyDescent="0.3">
      <c r="A47" s="201"/>
      <c r="B47" s="196"/>
      <c r="C47" s="197"/>
      <c r="D47" s="202"/>
    </row>
    <row r="48" spans="1:4" ht="15.75" x14ac:dyDescent="0.25">
      <c r="A48" s="203" t="s">
        <v>6</v>
      </c>
      <c r="B48" s="322" t="str">
        <f>B34</f>
        <v>2015-2016</v>
      </c>
      <c r="C48" s="320"/>
      <c r="D48" s="320"/>
    </row>
    <row r="49" spans="1:4" x14ac:dyDescent="0.25">
      <c r="A49" s="204" t="s">
        <v>44</v>
      </c>
      <c r="B49" s="205">
        <v>12</v>
      </c>
      <c r="C49" s="206">
        <v>20</v>
      </c>
      <c r="D49" s="193">
        <f>B49*C49</f>
        <v>240</v>
      </c>
    </row>
    <row r="50" spans="1:4" x14ac:dyDescent="0.25">
      <c r="A50" s="182" t="s">
        <v>45</v>
      </c>
      <c r="B50" s="205">
        <v>12</v>
      </c>
      <c r="C50" s="206">
        <v>250</v>
      </c>
      <c r="D50" s="206">
        <f>B50*C50</f>
        <v>3000</v>
      </c>
    </row>
    <row r="51" spans="1:4" ht="15.75" thickBot="1" x14ac:dyDescent="0.3">
      <c r="A51" s="182" t="s">
        <v>46</v>
      </c>
      <c r="B51" s="205"/>
      <c r="C51" s="206"/>
      <c r="D51" s="206">
        <v>1000</v>
      </c>
    </row>
    <row r="52" spans="1:4" ht="16.5" thickBot="1" x14ac:dyDescent="0.3">
      <c r="A52" s="207" t="s">
        <v>4</v>
      </c>
      <c r="B52" s="208"/>
      <c r="C52" s="209"/>
      <c r="D52" s="209">
        <f>SUM(D49:D51)</f>
        <v>4240</v>
      </c>
    </row>
    <row r="53" spans="1:4" ht="16.5" thickBot="1" x14ac:dyDescent="0.3">
      <c r="A53" s="210"/>
      <c r="B53" s="196"/>
      <c r="C53" s="197"/>
      <c r="D53" s="202"/>
    </row>
    <row r="54" spans="1:4" ht="15.75" x14ac:dyDescent="0.25">
      <c r="A54" s="211" t="s">
        <v>7</v>
      </c>
      <c r="B54" s="316" t="str">
        <f>B48</f>
        <v>2015-2016</v>
      </c>
      <c r="C54" s="316"/>
      <c r="D54" s="316"/>
    </row>
    <row r="55" spans="1:4" x14ac:dyDescent="0.25">
      <c r="A55" s="212" t="s">
        <v>47</v>
      </c>
      <c r="B55" s="192">
        <v>12</v>
      </c>
      <c r="C55" s="193">
        <v>660</v>
      </c>
      <c r="D55" s="206">
        <f>SUM(B55*C55)</f>
        <v>7920</v>
      </c>
    </row>
    <row r="56" spans="1:4" x14ac:dyDescent="0.25">
      <c r="A56" s="212" t="s">
        <v>48</v>
      </c>
      <c r="B56" s="192">
        <v>12</v>
      </c>
      <c r="C56" s="193">
        <v>150</v>
      </c>
      <c r="D56" s="206">
        <f>SUM(B56*C56)</f>
        <v>1800</v>
      </c>
    </row>
    <row r="57" spans="1:4" x14ac:dyDescent="0.25">
      <c r="A57" s="212" t="s">
        <v>49</v>
      </c>
      <c r="B57" s="192">
        <v>12</v>
      </c>
      <c r="C57" s="193">
        <v>99</v>
      </c>
      <c r="D57" s="206">
        <f>B57*C57</f>
        <v>1188</v>
      </c>
    </row>
    <row r="58" spans="1:4" x14ac:dyDescent="0.25">
      <c r="A58" s="212" t="s">
        <v>79</v>
      </c>
      <c r="B58" s="192"/>
      <c r="C58" s="193"/>
      <c r="D58" s="206">
        <v>90</v>
      </c>
    </row>
    <row r="59" spans="1:4" x14ac:dyDescent="0.25">
      <c r="A59" s="212" t="s">
        <v>50</v>
      </c>
      <c r="B59" s="192">
        <v>12</v>
      </c>
      <c r="C59" s="193">
        <v>20</v>
      </c>
      <c r="D59" s="206">
        <f>SUM(B59*C59)</f>
        <v>240</v>
      </c>
    </row>
    <row r="60" spans="1:4" x14ac:dyDescent="0.25">
      <c r="A60" s="212" t="s">
        <v>51</v>
      </c>
      <c r="B60" s="192">
        <v>12</v>
      </c>
      <c r="C60" s="193">
        <v>70</v>
      </c>
      <c r="D60" s="193">
        <f>B60*C60</f>
        <v>840</v>
      </c>
    </row>
    <row r="61" spans="1:4" x14ac:dyDescent="0.25">
      <c r="A61" s="212" t="s">
        <v>52</v>
      </c>
      <c r="B61" s="192">
        <v>12</v>
      </c>
      <c r="C61" s="193">
        <v>200</v>
      </c>
      <c r="D61" s="193">
        <f>B61*C61</f>
        <v>2400</v>
      </c>
    </row>
    <row r="62" spans="1:4" ht="15.75" thickBot="1" x14ac:dyDescent="0.3">
      <c r="A62" s="212" t="s">
        <v>19</v>
      </c>
      <c r="B62" s="192">
        <v>12</v>
      </c>
      <c r="C62" s="193">
        <v>22</v>
      </c>
      <c r="D62" s="193">
        <f>B62*C62</f>
        <v>264</v>
      </c>
    </row>
    <row r="63" spans="1:4" ht="16.5" thickBot="1" x14ac:dyDescent="0.3">
      <c r="A63" s="207" t="s">
        <v>4</v>
      </c>
      <c r="B63" s="213"/>
      <c r="C63" s="214"/>
      <c r="D63" s="214">
        <f>SUM(D55:D62)</f>
        <v>14742</v>
      </c>
    </row>
    <row r="64" spans="1:4" ht="16.5" thickBot="1" x14ac:dyDescent="0.3">
      <c r="A64" s="207"/>
      <c r="B64" s="215"/>
      <c r="C64" s="216"/>
      <c r="D64" s="217"/>
    </row>
    <row r="65" spans="1:4" ht="15.75" x14ac:dyDescent="0.25">
      <c r="A65" s="211" t="s">
        <v>8</v>
      </c>
      <c r="B65" s="316" t="str">
        <f>B54</f>
        <v>2015-2016</v>
      </c>
      <c r="C65" s="316"/>
      <c r="D65" s="316"/>
    </row>
    <row r="66" spans="1:4" x14ac:dyDescent="0.25">
      <c r="A66" s="212" t="s">
        <v>88</v>
      </c>
      <c r="B66" s="192">
        <v>1</v>
      </c>
      <c r="C66" s="193">
        <v>400</v>
      </c>
      <c r="D66" s="206">
        <f>SUM(B66*C66)</f>
        <v>400</v>
      </c>
    </row>
    <row r="67" spans="1:4" ht="15.75" thickBot="1" x14ac:dyDescent="0.3">
      <c r="A67" s="200" t="s">
        <v>89</v>
      </c>
      <c r="B67" s="192">
        <v>1</v>
      </c>
      <c r="C67" s="193">
        <v>600</v>
      </c>
      <c r="D67" s="206">
        <f>B67*C67</f>
        <v>600</v>
      </c>
    </row>
    <row r="68" spans="1:4" ht="16.5" thickBot="1" x14ac:dyDescent="0.3">
      <c r="A68" s="185" t="s">
        <v>4</v>
      </c>
      <c r="B68" s="190"/>
      <c r="C68" s="194"/>
      <c r="D68" s="194">
        <f>SUM(D66:D67)</f>
        <v>1000</v>
      </c>
    </row>
    <row r="69" spans="1:4" ht="16.5" thickBot="1" x14ac:dyDescent="0.3">
      <c r="A69" s="185"/>
      <c r="B69" s="218"/>
      <c r="C69" s="219"/>
      <c r="D69" s="220"/>
    </row>
    <row r="70" spans="1:4" ht="15.75" x14ac:dyDescent="0.25">
      <c r="A70" s="221" t="s">
        <v>9</v>
      </c>
      <c r="B70" s="323" t="str">
        <f>B65</f>
        <v>2015-2016</v>
      </c>
      <c r="C70" s="323"/>
      <c r="D70" s="323"/>
    </row>
    <row r="71" spans="1:4" x14ac:dyDescent="0.25">
      <c r="A71" s="182" t="s">
        <v>53</v>
      </c>
      <c r="B71" s="179"/>
      <c r="C71" s="222"/>
      <c r="D71" s="193">
        <v>220</v>
      </c>
    </row>
    <row r="72" spans="1:4" ht="15.75" thickBot="1" x14ac:dyDescent="0.3">
      <c r="A72" s="200" t="s">
        <v>54</v>
      </c>
      <c r="B72" s="184"/>
      <c r="C72" s="223"/>
      <c r="D72" s="193">
        <v>1500</v>
      </c>
    </row>
    <row r="73" spans="1:4" ht="16.5" thickBot="1" x14ac:dyDescent="0.3">
      <c r="A73" s="207" t="s">
        <v>4</v>
      </c>
      <c r="B73" s="224"/>
      <c r="C73" s="225"/>
      <c r="D73" s="194">
        <f>SUM(D71:D72)</f>
        <v>1720</v>
      </c>
    </row>
    <row r="74" spans="1:4" ht="16.5" thickBot="1" x14ac:dyDescent="0.3">
      <c r="A74" s="226"/>
      <c r="B74" s="227"/>
      <c r="C74" s="228"/>
      <c r="D74" s="228"/>
    </row>
    <row r="75" spans="1:4" ht="15.75" x14ac:dyDescent="0.25">
      <c r="A75" s="211" t="s">
        <v>10</v>
      </c>
      <c r="B75" s="316" t="str">
        <f>B70</f>
        <v>2015-2016</v>
      </c>
      <c r="C75" s="316"/>
      <c r="D75" s="316"/>
    </row>
    <row r="76" spans="1:4" x14ac:dyDescent="0.25">
      <c r="A76" s="182" t="s">
        <v>55</v>
      </c>
      <c r="B76" s="179">
        <v>12</v>
      </c>
      <c r="C76" s="180">
        <v>35</v>
      </c>
      <c r="D76" s="229">
        <f>B76*C76</f>
        <v>420</v>
      </c>
    </row>
    <row r="77" spans="1:4" x14ac:dyDescent="0.25">
      <c r="A77" s="183" t="s">
        <v>56</v>
      </c>
      <c r="B77" s="184">
        <v>12</v>
      </c>
      <c r="C77" s="230">
        <v>190</v>
      </c>
      <c r="D77" s="229">
        <f>B77*C77</f>
        <v>2280</v>
      </c>
    </row>
    <row r="78" spans="1:4" ht="15.75" thickBot="1" x14ac:dyDescent="0.3">
      <c r="A78" s="183" t="s">
        <v>57</v>
      </c>
      <c r="B78" s="184">
        <v>12</v>
      </c>
      <c r="C78" s="230">
        <v>50</v>
      </c>
      <c r="D78" s="229">
        <f>B78*C78</f>
        <v>600</v>
      </c>
    </row>
    <row r="79" spans="1:4" ht="15.75" x14ac:dyDescent="0.25">
      <c r="A79" s="231" t="s">
        <v>4</v>
      </c>
      <c r="B79" s="232"/>
      <c r="C79" s="187"/>
      <c r="D79" s="187">
        <f>SUM(D76:D78)</f>
        <v>3300</v>
      </c>
    </row>
    <row r="80" spans="1:4" ht="15.75" x14ac:dyDescent="0.25">
      <c r="A80" s="233"/>
      <c r="B80" s="234"/>
      <c r="C80" s="235"/>
      <c r="D80" s="235"/>
    </row>
    <row r="81" spans="1:4" ht="16.5" thickBot="1" x14ac:dyDescent="0.3">
      <c r="A81" s="236" t="s">
        <v>11</v>
      </c>
      <c r="B81" s="237"/>
      <c r="C81" s="237"/>
      <c r="D81" s="237"/>
    </row>
    <row r="82" spans="1:4" ht="15.75" thickBot="1" x14ac:dyDescent="0.3">
      <c r="A82" s="238"/>
      <c r="B82" s="239"/>
      <c r="C82" s="240"/>
      <c r="D82" s="240"/>
    </row>
    <row r="83" spans="1:4" ht="15.75" x14ac:dyDescent="0.25">
      <c r="A83" s="211" t="s">
        <v>12</v>
      </c>
      <c r="B83" s="316" t="str">
        <f>B75</f>
        <v>2015-2016</v>
      </c>
      <c r="C83" s="316"/>
      <c r="D83" s="316"/>
    </row>
    <row r="84" spans="1:4" x14ac:dyDescent="0.25">
      <c r="A84" s="182" t="s">
        <v>58</v>
      </c>
      <c r="B84" s="179"/>
      <c r="C84" s="241"/>
      <c r="D84" s="193">
        <v>330</v>
      </c>
    </row>
    <row r="85" spans="1:4" x14ac:dyDescent="0.25">
      <c r="A85" s="182" t="s">
        <v>59</v>
      </c>
      <c r="B85" s="179"/>
      <c r="C85" s="241"/>
      <c r="D85" s="193">
        <v>440</v>
      </c>
    </row>
    <row r="86" spans="1:4" x14ac:dyDescent="0.25">
      <c r="A86" s="182" t="s">
        <v>60</v>
      </c>
      <c r="B86" s="179"/>
      <c r="C86" s="241"/>
      <c r="D86" s="193">
        <v>302.5</v>
      </c>
    </row>
    <row r="87" spans="1:4" ht="15.75" thickBot="1" x14ac:dyDescent="0.3">
      <c r="A87" s="182" t="s">
        <v>61</v>
      </c>
      <c r="B87" s="179"/>
      <c r="C87" s="241"/>
      <c r="D87" s="193">
        <v>200</v>
      </c>
    </row>
    <row r="88" spans="1:4" ht="16.5" thickBot="1" x14ac:dyDescent="0.3">
      <c r="A88" s="185" t="s">
        <v>4</v>
      </c>
      <c r="B88" s="242"/>
      <c r="C88" s="243"/>
      <c r="D88" s="194">
        <f>SUM(D84:D87)</f>
        <v>1272.5</v>
      </c>
    </row>
    <row r="89" spans="1:4" ht="16.5" thickBot="1" x14ac:dyDescent="0.3">
      <c r="A89" s="244"/>
      <c r="B89" s="245"/>
      <c r="C89" s="246"/>
      <c r="D89" s="247"/>
    </row>
    <row r="90" spans="1:4" ht="15.75" x14ac:dyDescent="0.25">
      <c r="A90" s="211" t="s">
        <v>13</v>
      </c>
      <c r="B90" s="316" t="str">
        <f>B83</f>
        <v>2015-2016</v>
      </c>
      <c r="C90" s="316"/>
      <c r="D90" s="324"/>
    </row>
    <row r="91" spans="1:4" x14ac:dyDescent="0.25">
      <c r="A91" s="182" t="s">
        <v>62</v>
      </c>
      <c r="B91" s="179"/>
      <c r="C91" s="222"/>
      <c r="D91" s="193">
        <v>3000</v>
      </c>
    </row>
    <row r="92" spans="1:4" x14ac:dyDescent="0.25">
      <c r="A92" s="182" t="s">
        <v>63</v>
      </c>
      <c r="B92" s="179"/>
      <c r="C92" s="222"/>
      <c r="D92" s="193">
        <v>590</v>
      </c>
    </row>
    <row r="93" spans="1:4" x14ac:dyDescent="0.25">
      <c r="A93" s="182" t="s">
        <v>64</v>
      </c>
      <c r="B93" s="179"/>
      <c r="C93" s="222"/>
      <c r="D93" s="193">
        <v>7000</v>
      </c>
    </row>
    <row r="94" spans="1:4" x14ac:dyDescent="0.25">
      <c r="A94" s="182" t="s">
        <v>14</v>
      </c>
      <c r="B94" s="179"/>
      <c r="C94" s="222"/>
      <c r="D94" s="193">
        <v>4000</v>
      </c>
    </row>
    <row r="95" spans="1:4" x14ac:dyDescent="0.25">
      <c r="A95" s="182" t="s">
        <v>65</v>
      </c>
      <c r="B95" s="179"/>
      <c r="C95" s="222"/>
      <c r="D95" s="193">
        <v>1000</v>
      </c>
    </row>
    <row r="96" spans="1:4" x14ac:dyDescent="0.25">
      <c r="A96" s="182" t="s">
        <v>66</v>
      </c>
      <c r="B96" s="179"/>
      <c r="C96" s="222"/>
      <c r="D96" s="193">
        <v>700</v>
      </c>
    </row>
    <row r="97" spans="1:4" x14ac:dyDescent="0.25">
      <c r="A97" s="182" t="s">
        <v>21</v>
      </c>
      <c r="B97" s="179"/>
      <c r="C97" s="222"/>
      <c r="D97" s="193">
        <v>2850</v>
      </c>
    </row>
    <row r="98" spans="1:4" ht="15.75" thickBot="1" x14ac:dyDescent="0.3">
      <c r="A98" s="182" t="s">
        <v>20</v>
      </c>
      <c r="B98" s="179"/>
      <c r="C98" s="222"/>
      <c r="D98" s="193">
        <v>3000</v>
      </c>
    </row>
    <row r="99" spans="1:4" ht="16.5" thickBot="1" x14ac:dyDescent="0.3">
      <c r="A99" s="207" t="s">
        <v>4</v>
      </c>
      <c r="B99" s="242"/>
      <c r="C99" s="243"/>
      <c r="D99" s="194">
        <f>SUM(D91:D98)</f>
        <v>22140</v>
      </c>
    </row>
    <row r="100" spans="1:4" ht="15.75" thickBot="1" x14ac:dyDescent="0.3">
      <c r="A100" s="248"/>
      <c r="B100" s="249"/>
      <c r="C100" s="240"/>
      <c r="D100" s="250"/>
    </row>
    <row r="101" spans="1:4" ht="15.75" x14ac:dyDescent="0.25">
      <c r="A101" s="251" t="s">
        <v>15</v>
      </c>
      <c r="B101" s="316" t="str">
        <f>B90</f>
        <v>2015-2016</v>
      </c>
      <c r="C101" s="316"/>
      <c r="D101" s="316"/>
    </row>
    <row r="102" spans="1:4" x14ac:dyDescent="0.25">
      <c r="A102" s="199" t="s">
        <v>67</v>
      </c>
      <c r="B102" s="192"/>
      <c r="C102" s="193"/>
      <c r="D102" s="193">
        <v>2500</v>
      </c>
    </row>
    <row r="103" spans="1:4" x14ac:dyDescent="0.25">
      <c r="A103" s="199" t="s">
        <v>68</v>
      </c>
      <c r="B103" s="192"/>
      <c r="C103" s="193"/>
      <c r="D103" s="193">
        <v>1200</v>
      </c>
    </row>
    <row r="104" spans="1:4" x14ac:dyDescent="0.25">
      <c r="A104" s="199" t="s">
        <v>69</v>
      </c>
      <c r="B104" s="192"/>
      <c r="C104" s="193"/>
      <c r="D104" s="193">
        <v>700</v>
      </c>
    </row>
    <row r="105" spans="1:4" x14ac:dyDescent="0.25">
      <c r="A105" s="199" t="s">
        <v>70</v>
      </c>
      <c r="B105" s="192"/>
      <c r="C105" s="193"/>
      <c r="D105" s="193">
        <v>450</v>
      </c>
    </row>
    <row r="106" spans="1:4" x14ac:dyDescent="0.25">
      <c r="A106" s="199" t="s">
        <v>71</v>
      </c>
      <c r="B106" s="192"/>
      <c r="C106" s="193"/>
      <c r="D106" s="193">
        <v>5785</v>
      </c>
    </row>
    <row r="107" spans="1:4" x14ac:dyDescent="0.25">
      <c r="A107" s="199" t="s">
        <v>73</v>
      </c>
      <c r="B107" s="192"/>
      <c r="C107" s="193"/>
      <c r="D107" s="193">
        <v>4000</v>
      </c>
    </row>
    <row r="108" spans="1:4" x14ac:dyDescent="0.25">
      <c r="A108" s="199" t="s">
        <v>72</v>
      </c>
      <c r="B108" s="192"/>
      <c r="C108" s="193"/>
      <c r="D108" s="193">
        <v>13850</v>
      </c>
    </row>
    <row r="109" spans="1:4" x14ac:dyDescent="0.25">
      <c r="A109" s="199" t="s">
        <v>74</v>
      </c>
      <c r="B109" s="192"/>
      <c r="C109" s="193"/>
      <c r="D109" s="193">
        <v>3760</v>
      </c>
    </row>
    <row r="110" spans="1:4" x14ac:dyDescent="0.25">
      <c r="A110" s="199" t="s">
        <v>22</v>
      </c>
      <c r="B110" s="192"/>
      <c r="C110" s="193"/>
      <c r="D110" s="193">
        <v>3300</v>
      </c>
    </row>
    <row r="111" spans="1:4" x14ac:dyDescent="0.25">
      <c r="A111" s="199" t="s">
        <v>75</v>
      </c>
      <c r="B111" s="192"/>
      <c r="C111" s="193"/>
      <c r="D111" s="193">
        <v>850</v>
      </c>
    </row>
    <row r="112" spans="1:4" x14ac:dyDescent="0.25">
      <c r="A112" s="199" t="s">
        <v>76</v>
      </c>
      <c r="B112" s="192"/>
      <c r="C112" s="193"/>
      <c r="D112" s="193">
        <v>1000</v>
      </c>
    </row>
    <row r="113" spans="1:5" x14ac:dyDescent="0.25">
      <c r="A113" s="199" t="s">
        <v>23</v>
      </c>
      <c r="B113" s="192"/>
      <c r="C113" s="193"/>
      <c r="D113" s="193">
        <v>1200</v>
      </c>
    </row>
    <row r="114" spans="1:5" x14ac:dyDescent="0.25">
      <c r="A114" s="199" t="s">
        <v>77</v>
      </c>
      <c r="B114" s="192"/>
      <c r="C114" s="193"/>
      <c r="D114" s="193">
        <v>5000</v>
      </c>
    </row>
    <row r="115" spans="1:5" x14ac:dyDescent="0.25">
      <c r="A115" s="199" t="s">
        <v>24</v>
      </c>
      <c r="B115" s="192"/>
      <c r="C115" s="193"/>
      <c r="D115" s="193">
        <v>1200</v>
      </c>
    </row>
    <row r="116" spans="1:5" x14ac:dyDescent="0.25">
      <c r="A116" s="199" t="s">
        <v>78</v>
      </c>
      <c r="B116" s="192"/>
      <c r="C116" s="193"/>
      <c r="D116" s="193">
        <v>6000</v>
      </c>
    </row>
    <row r="117" spans="1:5" ht="15.75" x14ac:dyDescent="0.25">
      <c r="A117" s="252" t="s">
        <v>4</v>
      </c>
      <c r="B117" s="190"/>
      <c r="C117" s="194"/>
      <c r="D117" s="194">
        <f>SUM(D102:D116)</f>
        <v>50795</v>
      </c>
    </row>
    <row r="118" spans="1:5" ht="15.75" x14ac:dyDescent="0.25">
      <c r="A118" s="253"/>
      <c r="B118" s="254"/>
      <c r="C118" s="255"/>
      <c r="D118" s="256"/>
    </row>
    <row r="119" spans="1:5" ht="15.75" x14ac:dyDescent="0.25">
      <c r="A119" s="257" t="s">
        <v>82</v>
      </c>
      <c r="B119" s="194"/>
      <c r="C119" s="190"/>
      <c r="D119" s="194">
        <v>5000</v>
      </c>
    </row>
    <row r="120" spans="1:5" ht="16.5" thickBot="1" x14ac:dyDescent="0.3">
      <c r="A120" s="258"/>
      <c r="B120" s="194"/>
      <c r="C120" s="192"/>
      <c r="D120" s="259"/>
    </row>
    <row r="121" spans="1:5" ht="16.5" thickBot="1" x14ac:dyDescent="0.3">
      <c r="A121" s="260"/>
      <c r="B121" s="261"/>
      <c r="C121" s="260"/>
      <c r="D121" s="262" t="s">
        <v>80</v>
      </c>
    </row>
    <row r="122" spans="1:5" ht="16.5" thickBot="1" x14ac:dyDescent="0.3">
      <c r="A122" s="263" t="s">
        <v>16</v>
      </c>
      <c r="B122" s="264"/>
      <c r="C122" s="260"/>
      <c r="D122" s="265">
        <f>SUM(D18,D33,D46,D52,D63,D68,D73,D79,D88,D99,D117,D119)</f>
        <v>213380.7</v>
      </c>
    </row>
    <row r="123" spans="1:5" ht="16.5" thickBot="1" x14ac:dyDescent="0.3">
      <c r="A123" s="266" t="s">
        <v>17</v>
      </c>
      <c r="B123" s="264"/>
      <c r="C123" s="260"/>
      <c r="D123" s="267">
        <f>D122*0.05</f>
        <v>10669.035000000002</v>
      </c>
    </row>
    <row r="124" spans="1:5" ht="16.5" thickBot="1" x14ac:dyDescent="0.3">
      <c r="A124" s="268" t="s">
        <v>18</v>
      </c>
      <c r="B124" s="264"/>
      <c r="C124" s="269"/>
      <c r="D124" s="270">
        <f>SUM(D122,D123)</f>
        <v>224049.73500000002</v>
      </c>
    </row>
    <row r="127" spans="1:5" x14ac:dyDescent="0.25">
      <c r="E127" s="55"/>
    </row>
  </sheetData>
  <mergeCells count="12">
    <mergeCell ref="B70:D70"/>
    <mergeCell ref="B75:D75"/>
    <mergeCell ref="B83:D83"/>
    <mergeCell ref="B90:D90"/>
    <mergeCell ref="B101:D101"/>
    <mergeCell ref="B54:D54"/>
    <mergeCell ref="B65:D65"/>
    <mergeCell ref="A2:D2"/>
    <mergeCell ref="B4:D4"/>
    <mergeCell ref="C19:D19"/>
    <mergeCell ref="B34:D34"/>
    <mergeCell ref="B48:D48"/>
  </mergeCells>
  <pageMargins left="0.2" right="0.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3 Year Budget 2015-2017 </vt:lpstr>
      <vt:lpstr>1 Year Budget 2015-2016 </vt:lpstr>
      <vt:lpstr>_1Excel_BuiltIn_Print_Titles_1_1_1_1</vt:lpstr>
      <vt:lpstr>Excel_BuiltIn_Print_Titles_1_1</vt:lpstr>
      <vt:lpstr>Excel_BuiltIn_Print_Titles_1_1_1</vt:lpstr>
      <vt:lpstr>'3 Year Budget 2015-2017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</dc:creator>
  <cp:lastModifiedBy>Chea Nara</cp:lastModifiedBy>
  <cp:lastPrinted>2015-06-25T01:41:18Z</cp:lastPrinted>
  <dcterms:created xsi:type="dcterms:W3CDTF">2012-04-10T03:19:41Z</dcterms:created>
  <dcterms:modified xsi:type="dcterms:W3CDTF">2015-07-06T02:37:35Z</dcterms:modified>
</cp:coreProperties>
</file>